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 defaultThemeVersion="124226"/>
  <bookViews>
    <workbookView xWindow="240" yWindow="105" windowWidth="14805" windowHeight="7530" tabRatio="645" activeTab="8"/>
  </bookViews>
  <sheets>
    <sheet name="804" sheetId="101" r:id="rId1"/>
    <sheet name="802" sheetId="100" r:id="rId2"/>
    <sheet name="801" sheetId="99" r:id="rId3"/>
    <sheet name="729" sheetId="98" r:id="rId4"/>
    <sheet name="728" sheetId="97" r:id="rId5"/>
    <sheet name="726" sheetId="96" r:id="rId6"/>
    <sheet name="725" sheetId="95" r:id="rId7"/>
    <sheet name="723" sheetId="94" r:id="rId8"/>
    <sheet name="当前" sheetId="13" r:id="rId9"/>
    <sheet name="空" sheetId="9" r:id="rId10"/>
    <sheet name="商家码" sheetId="53" r:id="rId11"/>
    <sheet name="Sheet2" sheetId="57" r:id="rId12"/>
    <sheet name="Sheet3" sheetId="70" r:id="rId13"/>
    <sheet name="当前630" sheetId="91" r:id="rId14"/>
    <sheet name="20190705" sheetId="92" r:id="rId15"/>
    <sheet name="20190624" sheetId="89" r:id="rId16"/>
    <sheet name="20190710" sheetId="93" r:id="rId17"/>
  </sheets>
  <calcPr calcId="144525"/>
</workbook>
</file>

<file path=xl/calcChain.xml><?xml version="1.0" encoding="utf-8"?>
<calcChain xmlns="http://schemas.openxmlformats.org/spreadsheetml/2006/main">
  <c r="C71" i="101" l="1"/>
  <c r="C70" i="101"/>
  <c r="C69" i="101"/>
  <c r="C68" i="101"/>
  <c r="C67" i="101"/>
  <c r="B72" i="101" s="1"/>
  <c r="B66" i="101"/>
  <c r="C65" i="101"/>
  <c r="A65" i="101" s="1"/>
  <c r="C63" i="101"/>
  <c r="A63" i="101" s="1"/>
  <c r="C61" i="101"/>
  <c r="C66" i="101" s="1"/>
  <c r="C56" i="101"/>
  <c r="B56" i="101"/>
  <c r="A56" i="101"/>
  <c r="C55" i="101"/>
  <c r="A55" i="101"/>
  <c r="C53" i="101"/>
  <c r="A53" i="101"/>
  <c r="C51" i="101"/>
  <c r="A51" i="101"/>
  <c r="B47" i="101"/>
  <c r="C46" i="101"/>
  <c r="A46" i="101" s="1"/>
  <c r="C44" i="101"/>
  <c r="A44" i="101" s="1"/>
  <c r="C42" i="101"/>
  <c r="C47" i="101" s="1"/>
  <c r="B37" i="101"/>
  <c r="K39" i="101" s="1"/>
  <c r="E35" i="101"/>
  <c r="C35" i="101"/>
  <c r="D35" i="101" s="1"/>
  <c r="E33" i="101"/>
  <c r="B33" i="101"/>
  <c r="D33" i="101" s="1"/>
  <c r="E31" i="101"/>
  <c r="D31" i="101"/>
  <c r="E29" i="101"/>
  <c r="C29" i="101"/>
  <c r="D29" i="101" s="1"/>
  <c r="E27" i="101"/>
  <c r="D27" i="101" s="1"/>
  <c r="E25" i="101"/>
  <c r="D25" i="101"/>
  <c r="E23" i="101"/>
  <c r="D23" i="101" s="1"/>
  <c r="E21" i="101"/>
  <c r="E37" i="101" s="1"/>
  <c r="C21" i="101"/>
  <c r="C37" i="101" s="1"/>
  <c r="E19" i="101"/>
  <c r="D19" i="101"/>
  <c r="C18" i="101"/>
  <c r="B18" i="101"/>
  <c r="E17" i="101"/>
  <c r="D17" i="101"/>
  <c r="E15" i="101"/>
  <c r="D15" i="101"/>
  <c r="E13" i="101"/>
  <c r="D13" i="101"/>
  <c r="E11" i="101"/>
  <c r="D11" i="101"/>
  <c r="E9" i="101"/>
  <c r="D9" i="101"/>
  <c r="E7" i="101"/>
  <c r="D7" i="101"/>
  <c r="E5" i="101"/>
  <c r="E18" i="101" s="1"/>
  <c r="D5" i="101"/>
  <c r="D18" i="101" s="1"/>
  <c r="E3" i="101"/>
  <c r="D3" i="101"/>
  <c r="D21" i="101" l="1"/>
  <c r="D37" i="101" s="1"/>
  <c r="K41" i="101" s="1"/>
  <c r="K40" i="101" s="1"/>
  <c r="N40" i="101" s="1"/>
  <c r="A61" i="101"/>
  <c r="A66" i="101" s="1"/>
  <c r="A42" i="101"/>
  <c r="A47" i="101" s="1"/>
  <c r="N39" i="101" s="1"/>
  <c r="C71" i="100"/>
  <c r="C70" i="100"/>
  <c r="C69" i="100"/>
  <c r="C68" i="100"/>
  <c r="C67" i="100"/>
  <c r="B72" i="100" s="1"/>
  <c r="B66" i="100"/>
  <c r="C65" i="100"/>
  <c r="A65" i="100"/>
  <c r="C63" i="100"/>
  <c r="C61" i="100"/>
  <c r="A61" i="100"/>
  <c r="B56" i="100"/>
  <c r="C55" i="100"/>
  <c r="A55" i="100" s="1"/>
  <c r="C53" i="100"/>
  <c r="A53" i="100"/>
  <c r="C51" i="100"/>
  <c r="C56" i="100" s="1"/>
  <c r="B47" i="100"/>
  <c r="A47" i="100"/>
  <c r="C46" i="100"/>
  <c r="A46" i="100"/>
  <c r="C44" i="100"/>
  <c r="C47" i="100" s="1"/>
  <c r="A44" i="100"/>
  <c r="C42" i="100"/>
  <c r="A42" i="100"/>
  <c r="B37" i="100"/>
  <c r="K39" i="100" s="1"/>
  <c r="E35" i="100"/>
  <c r="C35" i="100"/>
  <c r="D35" i="100" s="1"/>
  <c r="E33" i="100"/>
  <c r="D33" i="100"/>
  <c r="B33" i="100"/>
  <c r="E31" i="100"/>
  <c r="D31" i="100"/>
  <c r="E29" i="100"/>
  <c r="E37" i="100" s="1"/>
  <c r="C29" i="100"/>
  <c r="D29" i="100" s="1"/>
  <c r="E27" i="100"/>
  <c r="D27" i="100"/>
  <c r="E25" i="100"/>
  <c r="D25" i="100"/>
  <c r="E23" i="100"/>
  <c r="D23" i="100"/>
  <c r="E21" i="100"/>
  <c r="C21" i="100"/>
  <c r="C37" i="100" s="1"/>
  <c r="E19" i="100"/>
  <c r="D19" i="100" s="1"/>
  <c r="C18" i="100"/>
  <c r="B18" i="100"/>
  <c r="E17" i="100"/>
  <c r="D17" i="100"/>
  <c r="E15" i="100"/>
  <c r="D15" i="100" s="1"/>
  <c r="E13" i="100"/>
  <c r="D13" i="100"/>
  <c r="E11" i="100"/>
  <c r="D11" i="100" s="1"/>
  <c r="E9" i="100"/>
  <c r="D9" i="100"/>
  <c r="E7" i="100"/>
  <c r="D7" i="100" s="1"/>
  <c r="E5" i="100"/>
  <c r="D5" i="100"/>
  <c r="E3" i="100"/>
  <c r="E18" i="100" s="1"/>
  <c r="C66" i="100" l="1"/>
  <c r="A66" i="100"/>
  <c r="A63" i="100"/>
  <c r="D3" i="100"/>
  <c r="D18" i="100" s="1"/>
  <c r="K41" i="100" s="1"/>
  <c r="K40" i="100" s="1"/>
  <c r="A51" i="100"/>
  <c r="A56" i="100" s="1"/>
  <c r="N39" i="100" s="1"/>
  <c r="D21" i="100"/>
  <c r="D37" i="100" s="1"/>
  <c r="C71" i="99"/>
  <c r="C70" i="99"/>
  <c r="C69" i="99"/>
  <c r="C68" i="99"/>
  <c r="B72" i="99" s="1"/>
  <c r="C67" i="99"/>
  <c r="B66" i="99"/>
  <c r="C65" i="99"/>
  <c r="A65" i="99"/>
  <c r="C63" i="99"/>
  <c r="A63" i="99" s="1"/>
  <c r="C61" i="99"/>
  <c r="A61" i="99"/>
  <c r="C56" i="99"/>
  <c r="B56" i="99"/>
  <c r="C55" i="99"/>
  <c r="A55" i="99"/>
  <c r="C53" i="99"/>
  <c r="A53" i="99" s="1"/>
  <c r="C51" i="99"/>
  <c r="A51" i="99"/>
  <c r="B47" i="99"/>
  <c r="C46" i="99"/>
  <c r="A46" i="99" s="1"/>
  <c r="C44" i="99"/>
  <c r="A44" i="99"/>
  <c r="C42" i="99"/>
  <c r="C47" i="99" s="1"/>
  <c r="E35" i="99"/>
  <c r="D35" i="99"/>
  <c r="C35" i="99"/>
  <c r="E33" i="99"/>
  <c r="B33" i="99"/>
  <c r="B37" i="99" s="1"/>
  <c r="E31" i="99"/>
  <c r="D31" i="99" s="1"/>
  <c r="E29" i="99"/>
  <c r="D29" i="99"/>
  <c r="C29" i="99"/>
  <c r="C37" i="99" s="1"/>
  <c r="E27" i="99"/>
  <c r="D27" i="99"/>
  <c r="E25" i="99"/>
  <c r="D25" i="99" s="1"/>
  <c r="E23" i="99"/>
  <c r="D23" i="99"/>
  <c r="E21" i="99"/>
  <c r="D21" i="99" s="1"/>
  <c r="C21" i="99"/>
  <c r="E19" i="99"/>
  <c r="D19" i="99"/>
  <c r="C18" i="99"/>
  <c r="B18" i="99"/>
  <c r="E17" i="99"/>
  <c r="D17" i="99" s="1"/>
  <c r="E15" i="99"/>
  <c r="D15" i="99"/>
  <c r="E13" i="99"/>
  <c r="D13" i="99" s="1"/>
  <c r="E11" i="99"/>
  <c r="D11" i="99"/>
  <c r="E9" i="99"/>
  <c r="D9" i="99" s="1"/>
  <c r="E7" i="99"/>
  <c r="D7" i="99"/>
  <c r="E5" i="99"/>
  <c r="D5" i="99" s="1"/>
  <c r="E3" i="99"/>
  <c r="E18" i="99" s="1"/>
  <c r="D3" i="99"/>
  <c r="N40" i="100" l="1"/>
  <c r="D18" i="99"/>
  <c r="K41" i="99" s="1"/>
  <c r="K40" i="99" s="1"/>
  <c r="K39" i="99"/>
  <c r="A66" i="99"/>
  <c r="D37" i="99"/>
  <c r="A56" i="99"/>
  <c r="D33" i="99"/>
  <c r="E37" i="99"/>
  <c r="C66" i="99"/>
  <c r="A42" i="99"/>
  <c r="A47" i="99" s="1"/>
  <c r="N39" i="99" s="1"/>
  <c r="C71" i="98"/>
  <c r="C70" i="98"/>
  <c r="C69" i="98"/>
  <c r="C68" i="98"/>
  <c r="C67" i="98"/>
  <c r="B72" i="98" s="1"/>
  <c r="C66" i="98"/>
  <c r="B66" i="98"/>
  <c r="C65" i="98"/>
  <c r="A65" i="98"/>
  <c r="C63" i="98"/>
  <c r="A63" i="98" s="1"/>
  <c r="C61" i="98"/>
  <c r="A61" i="98"/>
  <c r="A66" i="98" s="1"/>
  <c r="B56" i="98"/>
  <c r="C55" i="98"/>
  <c r="A55" i="98" s="1"/>
  <c r="C53" i="98"/>
  <c r="A53" i="98"/>
  <c r="C51" i="98"/>
  <c r="C56" i="98" s="1"/>
  <c r="B47" i="98"/>
  <c r="C46" i="98"/>
  <c r="A46" i="98" s="1"/>
  <c r="C44" i="98"/>
  <c r="A44" i="98"/>
  <c r="C42" i="98"/>
  <c r="C47" i="98" s="1"/>
  <c r="B37" i="98"/>
  <c r="K39" i="98" s="1"/>
  <c r="E35" i="98"/>
  <c r="D35" i="98" s="1"/>
  <c r="C35" i="98"/>
  <c r="E33" i="98"/>
  <c r="D33" i="98"/>
  <c r="B33" i="98"/>
  <c r="E31" i="98"/>
  <c r="D31" i="98"/>
  <c r="E29" i="98"/>
  <c r="E37" i="98" s="1"/>
  <c r="C29" i="98"/>
  <c r="E27" i="98"/>
  <c r="D27" i="98"/>
  <c r="E25" i="98"/>
  <c r="D25" i="98" s="1"/>
  <c r="E23" i="98"/>
  <c r="D23" i="98"/>
  <c r="E21" i="98"/>
  <c r="C21" i="98"/>
  <c r="C37" i="98" s="1"/>
  <c r="E19" i="98"/>
  <c r="D19" i="98" s="1"/>
  <c r="C18" i="98"/>
  <c r="B18" i="98"/>
  <c r="E17" i="98"/>
  <c r="D17" i="98"/>
  <c r="E15" i="98"/>
  <c r="D15" i="98" s="1"/>
  <c r="E13" i="98"/>
  <c r="D13" i="98"/>
  <c r="E11" i="98"/>
  <c r="D11" i="98" s="1"/>
  <c r="E9" i="98"/>
  <c r="D9" i="98"/>
  <c r="E7" i="98"/>
  <c r="D7" i="98" s="1"/>
  <c r="E5" i="98"/>
  <c r="D5" i="98"/>
  <c r="E3" i="98"/>
  <c r="E18" i="98" s="1"/>
  <c r="N40" i="99" l="1"/>
  <c r="D3" i="98"/>
  <c r="D18" i="98" s="1"/>
  <c r="K41" i="98" s="1"/>
  <c r="K40" i="98" s="1"/>
  <c r="D29" i="98"/>
  <c r="A51" i="98"/>
  <c r="A56" i="98" s="1"/>
  <c r="D21" i="98"/>
  <c r="D37" i="98" s="1"/>
  <c r="A42" i="98"/>
  <c r="A47" i="98" s="1"/>
  <c r="N39" i="98" s="1"/>
  <c r="C71" i="97"/>
  <c r="C70" i="97"/>
  <c r="C69" i="97"/>
  <c r="C68" i="97"/>
  <c r="C67" i="97"/>
  <c r="B72" i="97" s="1"/>
  <c r="B66" i="97"/>
  <c r="C65" i="97"/>
  <c r="A65" i="97"/>
  <c r="C63" i="97"/>
  <c r="A63" i="97" s="1"/>
  <c r="C61" i="97"/>
  <c r="A61" i="97"/>
  <c r="C56" i="97"/>
  <c r="B56" i="97"/>
  <c r="C55" i="97"/>
  <c r="A55" i="97"/>
  <c r="C53" i="97"/>
  <c r="A53" i="97" s="1"/>
  <c r="C51" i="97"/>
  <c r="A51" i="97"/>
  <c r="B47" i="97"/>
  <c r="C46" i="97"/>
  <c r="A46" i="97" s="1"/>
  <c r="C44" i="97"/>
  <c r="A44" i="97"/>
  <c r="C42" i="97"/>
  <c r="C47" i="97" s="1"/>
  <c r="E35" i="97"/>
  <c r="D35" i="97"/>
  <c r="C35" i="97"/>
  <c r="E33" i="97"/>
  <c r="B33" i="97"/>
  <c r="B37" i="97" s="1"/>
  <c r="E31" i="97"/>
  <c r="D31" i="97"/>
  <c r="E29" i="97"/>
  <c r="D29" i="97"/>
  <c r="C29" i="97"/>
  <c r="E27" i="97"/>
  <c r="D27" i="97"/>
  <c r="E25" i="97"/>
  <c r="D25" i="97" s="1"/>
  <c r="E23" i="97"/>
  <c r="D23" i="97"/>
  <c r="E21" i="97"/>
  <c r="E37" i="97" s="1"/>
  <c r="C21" i="97"/>
  <c r="C37" i="97" s="1"/>
  <c r="E19" i="97"/>
  <c r="D19" i="97"/>
  <c r="C18" i="97"/>
  <c r="B18" i="97"/>
  <c r="K39" i="97" s="1"/>
  <c r="E17" i="97"/>
  <c r="D17" i="97"/>
  <c r="E15" i="97"/>
  <c r="D15" i="97"/>
  <c r="E13" i="97"/>
  <c r="D13" i="97"/>
  <c r="E11" i="97"/>
  <c r="D11" i="97"/>
  <c r="E9" i="97"/>
  <c r="D9" i="97"/>
  <c r="E7" i="97"/>
  <c r="D7" i="97"/>
  <c r="E5" i="97"/>
  <c r="D5" i="97" s="1"/>
  <c r="E3" i="97"/>
  <c r="E18" i="97" s="1"/>
  <c r="D3" i="97"/>
  <c r="N40" i="98" l="1"/>
  <c r="D18" i="97"/>
  <c r="A66" i="97"/>
  <c r="A56" i="97"/>
  <c r="D33" i="97"/>
  <c r="C66" i="97"/>
  <c r="D21" i="97"/>
  <c r="D37" i="97" s="1"/>
  <c r="A42" i="97"/>
  <c r="A47" i="97" s="1"/>
  <c r="B72" i="96"/>
  <c r="C71" i="96"/>
  <c r="C70" i="96"/>
  <c r="C69" i="96"/>
  <c r="C68" i="96"/>
  <c r="C67" i="96"/>
  <c r="B66" i="96"/>
  <c r="C65" i="96"/>
  <c r="A65" i="96" s="1"/>
  <c r="A66" i="96" s="1"/>
  <c r="C63" i="96"/>
  <c r="A63" i="96"/>
  <c r="C61" i="96"/>
  <c r="A61" i="96"/>
  <c r="B56" i="96"/>
  <c r="C55" i="96"/>
  <c r="A55" i="96" s="1"/>
  <c r="C53" i="96"/>
  <c r="A53" i="96" s="1"/>
  <c r="C51" i="96"/>
  <c r="C56" i="96" s="1"/>
  <c r="C47" i="96"/>
  <c r="B47" i="96"/>
  <c r="C46" i="96"/>
  <c r="A46" i="96"/>
  <c r="C44" i="96"/>
  <c r="A44" i="96"/>
  <c r="C42" i="96"/>
  <c r="A42" i="96"/>
  <c r="A47" i="96" s="1"/>
  <c r="E35" i="96"/>
  <c r="C35" i="96"/>
  <c r="D35" i="96" s="1"/>
  <c r="E33" i="96"/>
  <c r="B33" i="96"/>
  <c r="B37" i="96" s="1"/>
  <c r="E31" i="96"/>
  <c r="D31" i="96" s="1"/>
  <c r="E29" i="96"/>
  <c r="C29" i="96"/>
  <c r="D29" i="96" s="1"/>
  <c r="E27" i="96"/>
  <c r="D27" i="96"/>
  <c r="E25" i="96"/>
  <c r="D25" i="96"/>
  <c r="E23" i="96"/>
  <c r="D23" i="96"/>
  <c r="E21" i="96"/>
  <c r="E37" i="96" s="1"/>
  <c r="D21" i="96"/>
  <c r="C21" i="96"/>
  <c r="E19" i="96"/>
  <c r="D19" i="96"/>
  <c r="C18" i="96"/>
  <c r="B18" i="96"/>
  <c r="K39" i="96" s="1"/>
  <c r="E17" i="96"/>
  <c r="D17" i="96" s="1"/>
  <c r="E15" i="96"/>
  <c r="D15" i="96"/>
  <c r="E13" i="96"/>
  <c r="D13" i="96" s="1"/>
  <c r="E11" i="96"/>
  <c r="D11" i="96"/>
  <c r="E9" i="96"/>
  <c r="D9" i="96" s="1"/>
  <c r="E7" i="96"/>
  <c r="D7" i="96"/>
  <c r="E5" i="96"/>
  <c r="D5" i="96" s="1"/>
  <c r="E3" i="96"/>
  <c r="D3" i="96" s="1"/>
  <c r="N39" i="97" l="1"/>
  <c r="K41" i="97"/>
  <c r="K40" i="97" s="1"/>
  <c r="C66" i="96"/>
  <c r="D18" i="96"/>
  <c r="D37" i="96"/>
  <c r="C37" i="96"/>
  <c r="A51" i="96"/>
  <c r="A56" i="96" s="1"/>
  <c r="N39" i="96" s="1"/>
  <c r="D33" i="96"/>
  <c r="E18" i="96"/>
  <c r="E25" i="13"/>
  <c r="C71" i="95"/>
  <c r="C70" i="95"/>
  <c r="C69" i="95"/>
  <c r="C68" i="95"/>
  <c r="C67" i="95"/>
  <c r="B72" i="95" s="1"/>
  <c r="B66" i="95"/>
  <c r="C65" i="95"/>
  <c r="A65" i="95" s="1"/>
  <c r="C63" i="95"/>
  <c r="A63" i="95" s="1"/>
  <c r="C61" i="95"/>
  <c r="C66" i="95" s="1"/>
  <c r="C56" i="95"/>
  <c r="B56" i="95"/>
  <c r="C55" i="95"/>
  <c r="A55" i="95"/>
  <c r="C53" i="95"/>
  <c r="A53" i="95"/>
  <c r="C51" i="95"/>
  <c r="A51" i="95"/>
  <c r="A56" i="95" s="1"/>
  <c r="B47" i="95"/>
  <c r="C46" i="95"/>
  <c r="A46" i="95" s="1"/>
  <c r="C44" i="95"/>
  <c r="A44" i="95" s="1"/>
  <c r="C42" i="95"/>
  <c r="C47" i="95" s="1"/>
  <c r="E35" i="95"/>
  <c r="D35" i="95"/>
  <c r="C35" i="95"/>
  <c r="E33" i="95"/>
  <c r="B33" i="95"/>
  <c r="B37" i="95" s="1"/>
  <c r="E31" i="95"/>
  <c r="D31" i="95"/>
  <c r="E29" i="95"/>
  <c r="D29" i="95"/>
  <c r="C29" i="95"/>
  <c r="E27" i="95"/>
  <c r="D27" i="95" s="1"/>
  <c r="D25" i="95"/>
  <c r="E23" i="95"/>
  <c r="D23" i="95"/>
  <c r="E21" i="95"/>
  <c r="E37" i="95" s="1"/>
  <c r="D21" i="95"/>
  <c r="C21" i="95"/>
  <c r="C37" i="95" s="1"/>
  <c r="E19" i="95"/>
  <c r="D19" i="95" s="1"/>
  <c r="C18" i="95"/>
  <c r="B18" i="95"/>
  <c r="E17" i="95"/>
  <c r="D17" i="95" s="1"/>
  <c r="E15" i="95"/>
  <c r="D15" i="95" s="1"/>
  <c r="E13" i="95"/>
  <c r="D13" i="95" s="1"/>
  <c r="E11" i="95"/>
  <c r="D11" i="95" s="1"/>
  <c r="E9" i="95"/>
  <c r="D9" i="95" s="1"/>
  <c r="E7" i="95"/>
  <c r="D7" i="95" s="1"/>
  <c r="E5" i="95"/>
  <c r="D5" i="95" s="1"/>
  <c r="E3" i="95"/>
  <c r="D3" i="95" s="1"/>
  <c r="N40" i="97" l="1"/>
  <c r="K41" i="96"/>
  <c r="K40" i="96" s="1"/>
  <c r="N40" i="96" s="1"/>
  <c r="D18" i="95"/>
  <c r="K39" i="95"/>
  <c r="D33" i="95"/>
  <c r="D37" i="95" s="1"/>
  <c r="A61" i="95"/>
  <c r="A66" i="95" s="1"/>
  <c r="E18" i="95"/>
  <c r="A42" i="95"/>
  <c r="A47" i="95" s="1"/>
  <c r="N39" i="95" s="1"/>
  <c r="C71" i="94"/>
  <c r="C70" i="94"/>
  <c r="C69" i="94"/>
  <c r="C68" i="94"/>
  <c r="B72" i="94" s="1"/>
  <c r="C67" i="94"/>
  <c r="B66" i="94"/>
  <c r="C65" i="94"/>
  <c r="C66" i="94" s="1"/>
  <c r="A65" i="94"/>
  <c r="C63" i="94"/>
  <c r="A63" i="94"/>
  <c r="C61" i="94"/>
  <c r="A61" i="94"/>
  <c r="B56" i="94"/>
  <c r="C55" i="94"/>
  <c r="A55" i="94" s="1"/>
  <c r="C53" i="94"/>
  <c r="A53" i="94" s="1"/>
  <c r="C51" i="94"/>
  <c r="C56" i="94" s="1"/>
  <c r="C47" i="94"/>
  <c r="B47" i="94"/>
  <c r="C46" i="94"/>
  <c r="A46" i="94"/>
  <c r="C44" i="94"/>
  <c r="A44" i="94"/>
  <c r="A47" i="94" s="1"/>
  <c r="C42" i="94"/>
  <c r="A42" i="94"/>
  <c r="B37" i="94"/>
  <c r="E35" i="94"/>
  <c r="C35" i="94"/>
  <c r="D35" i="94" s="1"/>
  <c r="E33" i="94"/>
  <c r="D33" i="94"/>
  <c r="B33" i="94"/>
  <c r="E31" i="94"/>
  <c r="D31" i="94" s="1"/>
  <c r="E29" i="94"/>
  <c r="C29" i="94"/>
  <c r="D29" i="94" s="1"/>
  <c r="E27" i="94"/>
  <c r="D27" i="94"/>
  <c r="D25" i="94"/>
  <c r="E23" i="94"/>
  <c r="D23" i="94" s="1"/>
  <c r="E21" i="94"/>
  <c r="C21" i="94"/>
  <c r="D21" i="94" s="1"/>
  <c r="D37" i="94" s="1"/>
  <c r="E19" i="94"/>
  <c r="D19" i="94"/>
  <c r="C18" i="94"/>
  <c r="B18" i="94"/>
  <c r="K39" i="94" s="1"/>
  <c r="E17" i="94"/>
  <c r="D17" i="94"/>
  <c r="E15" i="94"/>
  <c r="D15" i="94"/>
  <c r="E13" i="94"/>
  <c r="D13" i="94"/>
  <c r="E11" i="94"/>
  <c r="D11" i="94"/>
  <c r="E9" i="94"/>
  <c r="D9" i="94"/>
  <c r="E7" i="94"/>
  <c r="D7" i="94"/>
  <c r="E5" i="94"/>
  <c r="D5" i="94"/>
  <c r="E3" i="94"/>
  <c r="E18" i="94" s="1"/>
  <c r="D3" i="94"/>
  <c r="D18" i="94" s="1"/>
  <c r="K41" i="95" l="1"/>
  <c r="K40" i="95" s="1"/>
  <c r="N40" i="95" s="1"/>
  <c r="E37" i="94"/>
  <c r="K41" i="94"/>
  <c r="K40" i="94" s="1"/>
  <c r="A66" i="94"/>
  <c r="C37" i="94"/>
  <c r="A51" i="94"/>
  <c r="A56" i="94" s="1"/>
  <c r="N39" i="94" s="1"/>
  <c r="E35" i="13"/>
  <c r="C71" i="93"/>
  <c r="C70" i="93"/>
  <c r="C69" i="93"/>
  <c r="C68" i="93"/>
  <c r="C67" i="93"/>
  <c r="B72" i="93" s="1"/>
  <c r="B66" i="93"/>
  <c r="C65" i="93"/>
  <c r="A65" i="93" s="1"/>
  <c r="C63" i="93"/>
  <c r="A63" i="93" s="1"/>
  <c r="C61" i="93"/>
  <c r="C56" i="93"/>
  <c r="B56" i="93"/>
  <c r="C55" i="93"/>
  <c r="A55" i="93"/>
  <c r="C53" i="93"/>
  <c r="A53" i="93"/>
  <c r="C51" i="93"/>
  <c r="A51" i="93"/>
  <c r="A56" i="93" s="1"/>
  <c r="B47" i="93"/>
  <c r="C46" i="93"/>
  <c r="A46" i="93" s="1"/>
  <c r="C44" i="93"/>
  <c r="A44" i="93" s="1"/>
  <c r="C42" i="93"/>
  <c r="C47" i="93" s="1"/>
  <c r="E35" i="93"/>
  <c r="D35" i="93"/>
  <c r="C35" i="93"/>
  <c r="E33" i="93"/>
  <c r="B33" i="93"/>
  <c r="B37" i="93" s="1"/>
  <c r="E31" i="93"/>
  <c r="D31" i="93"/>
  <c r="E29" i="93"/>
  <c r="D29" i="93"/>
  <c r="C29" i="93"/>
  <c r="E27" i="93"/>
  <c r="D27" i="93" s="1"/>
  <c r="E25" i="93"/>
  <c r="D25" i="93" s="1"/>
  <c r="E23" i="93"/>
  <c r="D23" i="93" s="1"/>
  <c r="E21" i="93"/>
  <c r="E37" i="93" s="1"/>
  <c r="C21" i="93"/>
  <c r="C37" i="93" s="1"/>
  <c r="E19" i="93"/>
  <c r="D19" i="93"/>
  <c r="C18" i="93"/>
  <c r="B18" i="93"/>
  <c r="E17" i="93"/>
  <c r="D17" i="93"/>
  <c r="E15" i="93"/>
  <c r="D15" i="93"/>
  <c r="E13" i="93"/>
  <c r="D13" i="93"/>
  <c r="E11" i="93"/>
  <c r="D11" i="93"/>
  <c r="E9" i="93"/>
  <c r="D9" i="93"/>
  <c r="E7" i="93"/>
  <c r="D7" i="93"/>
  <c r="E5" i="93"/>
  <c r="D5" i="93"/>
  <c r="E3" i="93"/>
  <c r="E18" i="93" s="1"/>
  <c r="D3" i="93"/>
  <c r="D18" i="93" s="1"/>
  <c r="N40" i="94" l="1"/>
  <c r="C66" i="93"/>
  <c r="K39" i="93"/>
  <c r="D33" i="93"/>
  <c r="A61" i="93"/>
  <c r="A66" i="93" s="1"/>
  <c r="D21" i="93"/>
  <c r="D37" i="93" s="1"/>
  <c r="K41" i="93" s="1"/>
  <c r="K40" i="93" s="1"/>
  <c r="A42" i="93"/>
  <c r="A47" i="93" s="1"/>
  <c r="C71" i="92"/>
  <c r="C70" i="92"/>
  <c r="C69" i="92"/>
  <c r="C68" i="92"/>
  <c r="C67" i="92"/>
  <c r="B72" i="92" s="1"/>
  <c r="C66" i="92"/>
  <c r="B66" i="92"/>
  <c r="C65" i="92"/>
  <c r="A65" i="92"/>
  <c r="C63" i="92"/>
  <c r="A63" i="92" s="1"/>
  <c r="C61" i="92"/>
  <c r="A61" i="92"/>
  <c r="B56" i="92"/>
  <c r="C55" i="92"/>
  <c r="A55" i="92" s="1"/>
  <c r="C53" i="92"/>
  <c r="A53" i="92"/>
  <c r="C51" i="92"/>
  <c r="C56" i="92" s="1"/>
  <c r="B47" i="92"/>
  <c r="A47" i="92"/>
  <c r="C46" i="92"/>
  <c r="A46" i="92"/>
  <c r="C44" i="92"/>
  <c r="A44" i="92"/>
  <c r="C42" i="92"/>
  <c r="C47" i="92" s="1"/>
  <c r="A42" i="92"/>
  <c r="B37" i="92"/>
  <c r="K39" i="92" s="1"/>
  <c r="E35" i="92"/>
  <c r="C35" i="92"/>
  <c r="D35" i="92" s="1"/>
  <c r="E33" i="92"/>
  <c r="D33" i="92"/>
  <c r="B33" i="92"/>
  <c r="E31" i="92"/>
  <c r="D31" i="92"/>
  <c r="E29" i="92"/>
  <c r="D29" i="92" s="1"/>
  <c r="C29" i="92"/>
  <c r="E27" i="92"/>
  <c r="D27" i="92"/>
  <c r="E25" i="92"/>
  <c r="D25" i="92" s="1"/>
  <c r="E23" i="92"/>
  <c r="D23" i="92"/>
  <c r="E21" i="92"/>
  <c r="C21" i="92"/>
  <c r="C37" i="92" s="1"/>
  <c r="E19" i="92"/>
  <c r="D19" i="92" s="1"/>
  <c r="C18" i="92"/>
  <c r="B18" i="92"/>
  <c r="E17" i="92"/>
  <c r="D17" i="92"/>
  <c r="E15" i="92"/>
  <c r="D15" i="92" s="1"/>
  <c r="E13" i="92"/>
  <c r="D13" i="92"/>
  <c r="E11" i="92"/>
  <c r="D11" i="92" s="1"/>
  <c r="E9" i="92"/>
  <c r="D9" i="92"/>
  <c r="E7" i="92"/>
  <c r="D7" i="92" s="1"/>
  <c r="E5" i="92"/>
  <c r="D5" i="92"/>
  <c r="E3" i="92"/>
  <c r="E18" i="92" s="1"/>
  <c r="N39" i="93" l="1"/>
  <c r="N40" i="93"/>
  <c r="A66" i="92"/>
  <c r="N39" i="92"/>
  <c r="E37" i="92"/>
  <c r="D3" i="92"/>
  <c r="D18" i="92" s="1"/>
  <c r="A51" i="92"/>
  <c r="A56" i="92" s="1"/>
  <c r="D21" i="92"/>
  <c r="D37" i="92" s="1"/>
  <c r="C71" i="91"/>
  <c r="C70" i="91"/>
  <c r="C69" i="91"/>
  <c r="C68" i="91"/>
  <c r="B72" i="91" s="1"/>
  <c r="C67" i="91"/>
  <c r="B66" i="91"/>
  <c r="C65" i="91"/>
  <c r="A65" i="91"/>
  <c r="C63" i="91"/>
  <c r="A63" i="91"/>
  <c r="C61" i="91"/>
  <c r="A61" i="91"/>
  <c r="B56" i="91"/>
  <c r="C55" i="91"/>
  <c r="A55" i="91"/>
  <c r="C53" i="91"/>
  <c r="A53" i="91" s="1"/>
  <c r="C51" i="91"/>
  <c r="A51" i="91"/>
  <c r="C47" i="91"/>
  <c r="B47" i="91"/>
  <c r="C46" i="91"/>
  <c r="A46" i="91"/>
  <c r="C44" i="91"/>
  <c r="A44" i="91"/>
  <c r="C42" i="91"/>
  <c r="A42" i="91"/>
  <c r="A47" i="91" s="1"/>
  <c r="E35" i="91"/>
  <c r="C35" i="91"/>
  <c r="D35" i="91" s="1"/>
  <c r="E33" i="91"/>
  <c r="B33" i="91"/>
  <c r="B37" i="91" s="1"/>
  <c r="E31" i="91"/>
  <c r="D31" i="91" s="1"/>
  <c r="E29" i="91"/>
  <c r="C29" i="91"/>
  <c r="D29" i="91" s="1"/>
  <c r="E27" i="91"/>
  <c r="D27" i="91"/>
  <c r="E25" i="91"/>
  <c r="D25" i="91"/>
  <c r="E23" i="91"/>
  <c r="D23" i="91"/>
  <c r="E21" i="91"/>
  <c r="E37" i="91" s="1"/>
  <c r="D21" i="91"/>
  <c r="C21" i="91"/>
  <c r="E19" i="91"/>
  <c r="D19" i="91"/>
  <c r="C18" i="91"/>
  <c r="B18" i="91"/>
  <c r="K39" i="91" s="1"/>
  <c r="E17" i="91"/>
  <c r="D17" i="91" s="1"/>
  <c r="E15" i="91"/>
  <c r="D15" i="91"/>
  <c r="E13" i="91"/>
  <c r="D13" i="91" s="1"/>
  <c r="E11" i="91"/>
  <c r="D11" i="91"/>
  <c r="E9" i="91"/>
  <c r="D9" i="91" s="1"/>
  <c r="E7" i="91"/>
  <c r="D7" i="91"/>
  <c r="E5" i="91"/>
  <c r="D5" i="91" s="1"/>
  <c r="E3" i="91"/>
  <c r="D3" i="91"/>
  <c r="K41" i="92" l="1"/>
  <c r="K40" i="92" s="1"/>
  <c r="N40" i="92" s="1"/>
  <c r="A66" i="91"/>
  <c r="C66" i="91"/>
  <c r="D37" i="91"/>
  <c r="D18" i="91"/>
  <c r="N39" i="91"/>
  <c r="A56" i="91"/>
  <c r="E18" i="91"/>
  <c r="C37" i="91"/>
  <c r="C56" i="91"/>
  <c r="D33" i="91"/>
  <c r="C71" i="89"/>
  <c r="C70" i="89"/>
  <c r="C69" i="89"/>
  <c r="C68" i="89"/>
  <c r="C67" i="89"/>
  <c r="B72" i="89" s="1"/>
  <c r="B66" i="89"/>
  <c r="C65" i="89"/>
  <c r="A65" i="89" s="1"/>
  <c r="C63" i="89"/>
  <c r="A63" i="89" s="1"/>
  <c r="C61" i="89"/>
  <c r="B56" i="89"/>
  <c r="C55" i="89"/>
  <c r="A55" i="89"/>
  <c r="C53" i="89"/>
  <c r="A53" i="89" s="1"/>
  <c r="C51" i="89"/>
  <c r="A51" i="89"/>
  <c r="C47" i="89"/>
  <c r="B47" i="89"/>
  <c r="C46" i="89"/>
  <c r="A46" i="89"/>
  <c r="C44" i="89"/>
  <c r="A44" i="89" s="1"/>
  <c r="C42" i="89"/>
  <c r="A42" i="89"/>
  <c r="E35" i="89"/>
  <c r="C35" i="89"/>
  <c r="D35" i="89" s="1"/>
  <c r="E33" i="89"/>
  <c r="B33" i="89"/>
  <c r="B37" i="89" s="1"/>
  <c r="E31" i="89"/>
  <c r="D31" i="89" s="1"/>
  <c r="E29" i="89"/>
  <c r="C29" i="89"/>
  <c r="D29" i="89" s="1"/>
  <c r="E27" i="89"/>
  <c r="D27" i="89" s="1"/>
  <c r="E25" i="89"/>
  <c r="D25" i="89"/>
  <c r="E23" i="89"/>
  <c r="D23" i="89" s="1"/>
  <c r="E21" i="89"/>
  <c r="E37" i="89" s="1"/>
  <c r="D21" i="89"/>
  <c r="C21" i="89"/>
  <c r="E19" i="89"/>
  <c r="D19" i="89"/>
  <c r="C18" i="89"/>
  <c r="B18" i="89"/>
  <c r="K39" i="89" s="1"/>
  <c r="E17" i="89"/>
  <c r="D17" i="89" s="1"/>
  <c r="E15" i="89"/>
  <c r="D15" i="89"/>
  <c r="E13" i="89"/>
  <c r="D13" i="89" s="1"/>
  <c r="E11" i="89"/>
  <c r="D11" i="89"/>
  <c r="E9" i="89"/>
  <c r="D9" i="89" s="1"/>
  <c r="E7" i="89"/>
  <c r="D7" i="89"/>
  <c r="E5" i="89"/>
  <c r="D5" i="89" s="1"/>
  <c r="E3" i="89"/>
  <c r="D3" i="89"/>
  <c r="C66" i="89" l="1"/>
  <c r="K41" i="91"/>
  <c r="K40" i="91" s="1"/>
  <c r="N40" i="91" s="1"/>
  <c r="D18" i="89"/>
  <c r="D37" i="89"/>
  <c r="A56" i="89"/>
  <c r="A47" i="89"/>
  <c r="E18" i="89"/>
  <c r="C37" i="89"/>
  <c r="C56" i="89"/>
  <c r="D33" i="89"/>
  <c r="A61" i="89"/>
  <c r="A66" i="89" s="1"/>
  <c r="K41" i="89" l="1"/>
  <c r="K40" i="89" s="1"/>
  <c r="N39" i="89"/>
  <c r="E11" i="13"/>
  <c r="N40" i="89" l="1"/>
  <c r="C18" i="13"/>
  <c r="B18" i="13"/>
  <c r="E9" i="13"/>
  <c r="D9" i="13" s="1"/>
  <c r="C71" i="13" l="1"/>
  <c r="E29" i="13" l="1"/>
  <c r="C70" i="13" l="1"/>
  <c r="C69" i="13"/>
  <c r="C68" i="13"/>
  <c r="C67" i="13"/>
  <c r="B72" i="13" l="1"/>
  <c r="C61" i="13" l="1"/>
  <c r="C21" i="13" l="1"/>
  <c r="C29" i="13"/>
  <c r="E13" i="13"/>
  <c r="D13" i="13" s="1"/>
  <c r="E19" i="13"/>
  <c r="D25" i="13"/>
  <c r="E21" i="13"/>
  <c r="E23" i="13"/>
  <c r="D23" i="13" s="1"/>
  <c r="E27" i="13"/>
  <c r="D27" i="13" s="1"/>
  <c r="E33" i="13"/>
  <c r="E31" i="13"/>
  <c r="D31" i="13" s="1"/>
  <c r="B33" i="13"/>
  <c r="B37" i="13" s="1"/>
  <c r="C35" i="13"/>
  <c r="E5" i="13"/>
  <c r="E15" i="13"/>
  <c r="D15" i="13" s="1"/>
  <c r="E7" i="13"/>
  <c r="D7" i="13" s="1"/>
  <c r="D11" i="13"/>
  <c r="E3" i="13"/>
  <c r="D3" i="13" s="1"/>
  <c r="E17" i="13"/>
  <c r="D17" i="13" s="1"/>
  <c r="C53" i="13"/>
  <c r="A53" i="13" s="1"/>
  <c r="C42" i="13"/>
  <c r="C46" i="13"/>
  <c r="A46" i="13" s="1"/>
  <c r="C44" i="13"/>
  <c r="A44" i="13" s="1"/>
  <c r="B66" i="13"/>
  <c r="C65" i="13"/>
  <c r="A65" i="13" s="1"/>
  <c r="C63" i="13"/>
  <c r="A63" i="13" s="1"/>
  <c r="A61" i="13"/>
  <c r="D19" i="13"/>
  <c r="C51" i="13"/>
  <c r="A51" i="13" s="1"/>
  <c r="B56" i="13"/>
  <c r="C55" i="13"/>
  <c r="A55" i="13" s="1"/>
  <c r="B47" i="13"/>
  <c r="C56" i="13" l="1"/>
  <c r="A56" i="13"/>
  <c r="E18" i="13"/>
  <c r="C47" i="13"/>
  <c r="A42" i="13"/>
  <c r="A47" i="13" s="1"/>
  <c r="D33" i="13"/>
  <c r="K39" i="13"/>
  <c r="A66" i="13"/>
  <c r="D21" i="13"/>
  <c r="C37" i="13"/>
  <c r="D29" i="13"/>
  <c r="D5" i="13"/>
  <c r="C66" i="13"/>
  <c r="E37" i="13"/>
  <c r="D35" i="13"/>
  <c r="D18" i="13" l="1"/>
  <c r="N39" i="13"/>
  <c r="D37" i="13"/>
  <c r="K41" i="13" l="1"/>
  <c r="K40" i="13" s="1"/>
  <c r="N40" i="13" s="1"/>
</calcChain>
</file>

<file path=xl/sharedStrings.xml><?xml version="1.0" encoding="utf-8"?>
<sst xmlns="http://schemas.openxmlformats.org/spreadsheetml/2006/main" count="2395" uniqueCount="191">
  <si>
    <t>额度</t>
    <phoneticPr fontId="1" type="noConversion"/>
  </si>
  <si>
    <t>剩余额度</t>
  </si>
  <si>
    <t>账单金额</t>
    <phoneticPr fontId="1" type="noConversion"/>
  </si>
  <si>
    <t>未出账单</t>
    <phoneticPr fontId="1" type="noConversion"/>
  </si>
  <si>
    <t>明细</t>
    <phoneticPr fontId="1" type="noConversion"/>
  </si>
  <si>
    <t>华夏(25)</t>
    <phoneticPr fontId="1" type="noConversion"/>
  </si>
  <si>
    <t>中行(26)</t>
    <phoneticPr fontId="1" type="noConversion"/>
  </si>
  <si>
    <t>民生(23)</t>
    <phoneticPr fontId="1" type="noConversion"/>
  </si>
  <si>
    <t>浦发(24)</t>
    <phoneticPr fontId="1" type="noConversion"/>
  </si>
  <si>
    <t>中信(10)</t>
    <phoneticPr fontId="1" type="noConversion"/>
  </si>
  <si>
    <t>平安(10)</t>
    <phoneticPr fontId="1" type="noConversion"/>
  </si>
  <si>
    <t>建行(10)</t>
    <phoneticPr fontId="1" type="noConversion"/>
  </si>
  <si>
    <t>12-17还款</t>
    <phoneticPr fontId="1" type="noConversion"/>
  </si>
  <si>
    <t>总</t>
    <phoneticPr fontId="1" type="noConversion"/>
  </si>
  <si>
    <t>活期</t>
    <phoneticPr fontId="1" type="noConversion"/>
  </si>
  <si>
    <t>定期</t>
    <phoneticPr fontId="1" type="noConversion"/>
  </si>
  <si>
    <t>明细</t>
    <phoneticPr fontId="1" type="noConversion"/>
  </si>
  <si>
    <t>农行琼(20)</t>
    <phoneticPr fontId="1" type="noConversion"/>
  </si>
  <si>
    <t>未统计</t>
    <phoneticPr fontId="8" type="noConversion"/>
  </si>
  <si>
    <t>乐享宝</t>
    <phoneticPr fontId="8" type="noConversion"/>
  </si>
  <si>
    <t>建行(10)</t>
    <phoneticPr fontId="1" type="noConversion"/>
  </si>
  <si>
    <t>兴业(10)</t>
    <phoneticPr fontId="1" type="noConversion"/>
  </si>
  <si>
    <t>兴业(25)</t>
    <phoneticPr fontId="1" type="noConversion"/>
  </si>
  <si>
    <t>加油2倍</t>
    <phoneticPr fontId="8" type="noConversion"/>
  </si>
  <si>
    <t>兴业(10)</t>
    <phoneticPr fontId="1" type="noConversion"/>
  </si>
  <si>
    <t>总额度</t>
    <phoneticPr fontId="8" type="noConversion"/>
  </si>
  <si>
    <t>剩余额度</t>
    <phoneticPr fontId="8" type="noConversion"/>
  </si>
  <si>
    <t>已用额度</t>
    <phoneticPr fontId="8" type="noConversion"/>
  </si>
  <si>
    <t>投资总额</t>
    <phoneticPr fontId="8" type="noConversion"/>
  </si>
  <si>
    <t>净资金</t>
    <phoneticPr fontId="8" type="noConversion"/>
  </si>
  <si>
    <t>2卡分开还</t>
    <phoneticPr fontId="1" type="noConversion"/>
  </si>
  <si>
    <t>分开还</t>
    <phoneticPr fontId="8" type="noConversion"/>
  </si>
  <si>
    <t>金</t>
    <phoneticPr fontId="8" type="noConversion"/>
  </si>
  <si>
    <t>10W</t>
    <phoneticPr fontId="8" type="noConversion"/>
  </si>
  <si>
    <t>双倍1W</t>
    <phoneticPr fontId="8" type="noConversion"/>
  </si>
  <si>
    <t>1号加油</t>
    <phoneticPr fontId="8" type="noConversion"/>
  </si>
  <si>
    <t>A31兴行分开</t>
    <phoneticPr fontId="8" type="noConversion"/>
  </si>
  <si>
    <t>1号加油</t>
    <phoneticPr fontId="8" type="noConversion"/>
  </si>
  <si>
    <t>交通(22)</t>
    <phoneticPr fontId="1" type="noConversion"/>
  </si>
  <si>
    <t>邮政(24)</t>
    <phoneticPr fontId="1" type="noConversion"/>
  </si>
  <si>
    <t>交通(22)</t>
    <phoneticPr fontId="1" type="noConversion"/>
  </si>
  <si>
    <t>民生(23)</t>
    <phoneticPr fontId="1" type="noConversion"/>
  </si>
  <si>
    <t>中行</t>
    <phoneticPr fontId="8" type="noConversion"/>
  </si>
  <si>
    <t>中行白金</t>
    <phoneticPr fontId="8" type="noConversion"/>
  </si>
  <si>
    <t>历史余额</t>
    <phoneticPr fontId="8" type="noConversion"/>
  </si>
  <si>
    <t>汇丰(10)</t>
    <phoneticPr fontId="1" type="noConversion"/>
  </si>
  <si>
    <t>渣打(5)</t>
    <phoneticPr fontId="1" type="noConversion"/>
  </si>
  <si>
    <t>兴业</t>
    <phoneticPr fontId="8" type="noConversion"/>
  </si>
  <si>
    <t>加油1000/1000</t>
    <phoneticPr fontId="8" type="noConversion"/>
  </si>
  <si>
    <t>9笔199</t>
    <phoneticPr fontId="8" type="noConversion"/>
  </si>
  <si>
    <t>lb</t>
    <phoneticPr fontId="1" type="noConversion"/>
  </si>
  <si>
    <t>邮政</t>
    <phoneticPr fontId="8" type="noConversion"/>
  </si>
  <si>
    <t>腾讯/全币</t>
    <phoneticPr fontId="8" type="noConversion"/>
  </si>
  <si>
    <t>7W</t>
    <phoneticPr fontId="8" type="noConversion"/>
  </si>
  <si>
    <t>普/EMS/青春</t>
    <phoneticPr fontId="8" type="noConversion"/>
  </si>
  <si>
    <t>5W</t>
    <phoneticPr fontId="8" type="noConversion"/>
  </si>
  <si>
    <t>标准金</t>
    <phoneticPr fontId="8" type="noConversion"/>
  </si>
  <si>
    <t>1.5W</t>
    <phoneticPr fontId="8" type="noConversion"/>
  </si>
  <si>
    <t>2</t>
    <phoneticPr fontId="8" type="noConversion"/>
  </si>
  <si>
    <t>3</t>
    <phoneticPr fontId="8" type="noConversion"/>
  </si>
  <si>
    <t>4</t>
    <phoneticPr fontId="8" type="noConversion"/>
  </si>
  <si>
    <t>5</t>
    <phoneticPr fontId="8" type="noConversion"/>
  </si>
  <si>
    <t>6</t>
    <phoneticPr fontId="8" type="noConversion"/>
  </si>
  <si>
    <t>电影2888</t>
    <phoneticPr fontId="8" type="noConversion"/>
  </si>
  <si>
    <t>生宵/旅游</t>
    <phoneticPr fontId="8" type="noConversion"/>
  </si>
  <si>
    <t>闪付1</t>
    <phoneticPr fontId="8" type="noConversion"/>
  </si>
  <si>
    <t>闪付2</t>
    <phoneticPr fontId="8" type="noConversion"/>
  </si>
  <si>
    <t>闪付3</t>
    <phoneticPr fontId="8" type="noConversion"/>
  </si>
  <si>
    <t>加油1000</t>
    <phoneticPr fontId="8" type="noConversion"/>
  </si>
  <si>
    <t>刷沃尔玛</t>
    <phoneticPr fontId="8" type="noConversion"/>
  </si>
  <si>
    <t>要满2888</t>
    <phoneticPr fontId="8" type="noConversion"/>
  </si>
  <si>
    <t>光大(25)</t>
    <phoneticPr fontId="1" type="noConversion"/>
  </si>
  <si>
    <t>19号刷会员</t>
    <phoneticPr fontId="8" type="noConversion"/>
  </si>
  <si>
    <t>招商(10)</t>
    <phoneticPr fontId="1" type="noConversion"/>
  </si>
  <si>
    <t>13分开还</t>
    <phoneticPr fontId="8" type="noConversion"/>
  </si>
  <si>
    <t>分开还</t>
    <phoneticPr fontId="8" type="noConversion"/>
  </si>
  <si>
    <t>3</t>
    <phoneticPr fontId="8" type="noConversion"/>
  </si>
  <si>
    <t>周5</t>
    <phoneticPr fontId="8" type="noConversion"/>
  </si>
  <si>
    <t>农家放养</t>
    <phoneticPr fontId="8" type="noConversion"/>
  </si>
  <si>
    <t>光大有些卡有积分，2019年光大有活动，相当于所有卡都有积分
汇丰生活卡
邮政青春卡</t>
    <phoneticPr fontId="8" type="noConversion"/>
  </si>
  <si>
    <t>民生</t>
    <phoneticPr fontId="8" type="noConversion"/>
  </si>
  <si>
    <t>京东,支付宝,闪付</t>
    <phoneticPr fontId="8" type="noConversion"/>
  </si>
  <si>
    <t>华夏</t>
    <phoneticPr fontId="8" type="noConversion"/>
  </si>
  <si>
    <t>支付宝</t>
    <phoneticPr fontId="8" type="noConversion"/>
  </si>
  <si>
    <t>光大</t>
    <phoneticPr fontId="8" type="noConversion"/>
  </si>
  <si>
    <t>兴业</t>
    <phoneticPr fontId="8" type="noConversion"/>
  </si>
  <si>
    <t>无积分微信JD</t>
    <phoneticPr fontId="8" type="noConversion"/>
  </si>
  <si>
    <t>每月25日</t>
    <phoneticPr fontId="8" type="noConversion"/>
  </si>
  <si>
    <t>周5</t>
    <phoneticPr fontId="8" type="noConversion"/>
  </si>
  <si>
    <t>刷6000</t>
    <phoneticPr fontId="8" type="noConversion"/>
  </si>
  <si>
    <t>V</t>
    <phoneticPr fontId="8" type="noConversion"/>
  </si>
  <si>
    <t>同一家</t>
    <phoneticPr fontId="8" type="noConversion"/>
  </si>
  <si>
    <t>算3次</t>
  </si>
  <si>
    <t>五金</t>
    <phoneticPr fontId="8" type="noConversion"/>
  </si>
  <si>
    <t>300以上</t>
    <phoneticPr fontId="8" type="noConversion"/>
  </si>
  <si>
    <t>通知还款</t>
    <phoneticPr fontId="8" type="noConversion"/>
  </si>
  <si>
    <t>通</t>
    <phoneticPr fontId="8" type="noConversion"/>
  </si>
  <si>
    <t>知</t>
    <phoneticPr fontId="8" type="noConversion"/>
  </si>
  <si>
    <t>还</t>
    <phoneticPr fontId="8" type="noConversion"/>
  </si>
  <si>
    <t>款</t>
    <phoneticPr fontId="8" type="noConversion"/>
  </si>
  <si>
    <t>招行</t>
    <phoneticPr fontId="8" type="noConversion"/>
  </si>
  <si>
    <t>支付宝</t>
    <phoneticPr fontId="8" type="noConversion"/>
  </si>
  <si>
    <t>微信不一定</t>
    <phoneticPr fontId="8" type="noConversion"/>
  </si>
  <si>
    <r>
      <t>J</t>
    </r>
    <r>
      <rPr>
        <sz val="11"/>
        <color theme="1"/>
        <rFont val="宋体"/>
        <family val="3"/>
        <charset val="134"/>
        <scheme val="minor"/>
      </rPr>
      <t>D要试</t>
    </r>
    <phoneticPr fontId="8" type="noConversion"/>
  </si>
  <si>
    <t>五金</t>
    <phoneticPr fontId="8" type="noConversion"/>
  </si>
  <si>
    <t>五金</t>
    <phoneticPr fontId="8" type="noConversion"/>
  </si>
  <si>
    <t>农家放养</t>
    <phoneticPr fontId="8" type="noConversion"/>
  </si>
  <si>
    <t>农家放养</t>
    <phoneticPr fontId="8" type="noConversion"/>
  </si>
  <si>
    <t>金中意</t>
    <phoneticPr fontId="8" type="noConversion"/>
  </si>
  <si>
    <t>金中意</t>
    <phoneticPr fontId="8" type="noConversion"/>
  </si>
  <si>
    <t>每月16号</t>
    <phoneticPr fontId="8" type="noConversion"/>
  </si>
  <si>
    <t>4.1加码</t>
    <phoneticPr fontId="8" type="noConversion"/>
  </si>
  <si>
    <r>
      <t>3</t>
    </r>
    <r>
      <rPr>
        <b/>
        <sz val="11"/>
        <color rgb="FFFF4F79"/>
        <rFont val="宋体"/>
        <family val="3"/>
        <charset val="134"/>
      </rPr>
      <t>笔计积分消费满</t>
    </r>
    <r>
      <rPr>
        <b/>
        <sz val="11"/>
        <color rgb="FFFF4F79"/>
        <rFont val="Arial"/>
        <family val="2"/>
      </rPr>
      <t>288</t>
    </r>
    <r>
      <rPr>
        <b/>
        <sz val="11"/>
        <color rgb="FFFF4F79"/>
        <rFont val="宋体"/>
        <family val="3"/>
        <charset val="134"/>
      </rPr>
      <t>元</t>
    </r>
    <phoneticPr fontId="8" type="noConversion"/>
  </si>
  <si>
    <t>V</t>
    <phoneticPr fontId="8" type="noConversion"/>
  </si>
  <si>
    <t>检查</t>
    <phoneticPr fontId="8" type="noConversion"/>
  </si>
  <si>
    <t>交通</t>
    <phoneticPr fontId="8" type="noConversion"/>
  </si>
  <si>
    <t>信用卡</t>
    <phoneticPr fontId="8" type="noConversion"/>
  </si>
  <si>
    <t>核发时间</t>
    <phoneticPr fontId="8" type="noConversion"/>
  </si>
  <si>
    <t>卡0801</t>
    <phoneticPr fontId="8" type="noConversion"/>
  </si>
  <si>
    <t>卡8719</t>
    <phoneticPr fontId="8" type="noConversion"/>
  </si>
  <si>
    <t>卡6687</t>
    <phoneticPr fontId="8" type="noConversion"/>
  </si>
  <si>
    <t>卡7032</t>
    <phoneticPr fontId="8" type="noConversion"/>
  </si>
  <si>
    <t>光大有些卡有积分，2019年光大有活动，相当于所有卡都有积分
汇丰生活卡
邮政青春卡</t>
    <phoneticPr fontId="8" type="noConversion"/>
  </si>
  <si>
    <t>4.15/5.16</t>
    <phoneticPr fontId="8" type="noConversion"/>
  </si>
  <si>
    <t>闪付3笔/2500</t>
    <phoneticPr fontId="8" type="noConversion"/>
  </si>
  <si>
    <t>计积分2500</t>
    <phoneticPr fontId="8" type="noConversion"/>
  </si>
  <si>
    <t>5.1加码</t>
    <phoneticPr fontId="8" type="noConversion"/>
  </si>
  <si>
    <t>5.4加码</t>
    <phoneticPr fontId="8" type="noConversion"/>
  </si>
  <si>
    <t>兴业</t>
    <phoneticPr fontId="8" type="noConversion"/>
  </si>
  <si>
    <t>邮政总刷:</t>
    <phoneticPr fontId="8" type="noConversion"/>
  </si>
  <si>
    <t>6.12/5.13</t>
    <phoneticPr fontId="8" type="noConversion"/>
  </si>
  <si>
    <t>6.13/5.13</t>
    <phoneticPr fontId="8" type="noConversion"/>
  </si>
  <si>
    <t>6.13/5.14</t>
    <phoneticPr fontId="8" type="noConversion"/>
  </si>
  <si>
    <t>6.14/5.15</t>
    <phoneticPr fontId="8" type="noConversion"/>
  </si>
  <si>
    <t>华夏</t>
    <phoneticPr fontId="8" type="noConversion"/>
  </si>
  <si>
    <t>卡8719</t>
    <phoneticPr fontId="8" type="noConversion"/>
  </si>
  <si>
    <t>卡7280</t>
    <phoneticPr fontId="8" type="noConversion"/>
  </si>
  <si>
    <t>渣打积分</t>
    <phoneticPr fontId="8" type="noConversion"/>
  </si>
  <si>
    <t>浦发消费统计</t>
    <phoneticPr fontId="8" type="noConversion"/>
  </si>
  <si>
    <t>5月</t>
    <phoneticPr fontId="8" type="noConversion"/>
  </si>
  <si>
    <t>建行</t>
    <phoneticPr fontId="8" type="noConversion"/>
  </si>
  <si>
    <t>民生</t>
    <phoneticPr fontId="8" type="noConversion"/>
  </si>
  <si>
    <t>渣打</t>
    <phoneticPr fontId="8" type="noConversion"/>
  </si>
  <si>
    <t>中行</t>
    <phoneticPr fontId="8" type="noConversion"/>
  </si>
  <si>
    <t>浦发</t>
    <phoneticPr fontId="8" type="noConversion"/>
  </si>
  <si>
    <t>华夏</t>
    <phoneticPr fontId="8" type="noConversion"/>
  </si>
  <si>
    <t>中信</t>
    <phoneticPr fontId="8" type="noConversion"/>
  </si>
  <si>
    <t>腾讯/旅游</t>
    <phoneticPr fontId="8" type="noConversion"/>
  </si>
  <si>
    <t>9号出账单</t>
    <phoneticPr fontId="8" type="noConversion"/>
  </si>
  <si>
    <t>0801/7994</t>
    <phoneticPr fontId="8" type="noConversion"/>
  </si>
  <si>
    <t>邮储(9)</t>
    <phoneticPr fontId="1" type="noConversion"/>
  </si>
  <si>
    <t>6.12/7.13</t>
    <phoneticPr fontId="8" type="noConversion"/>
  </si>
  <si>
    <t>6月刷3000</t>
    <phoneticPr fontId="8" type="noConversion"/>
  </si>
  <si>
    <t>6.13/7.13</t>
    <phoneticPr fontId="8" type="noConversion"/>
  </si>
  <si>
    <t>6.13/7.14</t>
    <phoneticPr fontId="8" type="noConversion"/>
  </si>
  <si>
    <t>分</t>
    <phoneticPr fontId="8" type="noConversion"/>
  </si>
  <si>
    <t>6.14/7.15</t>
    <phoneticPr fontId="8" type="noConversion"/>
  </si>
  <si>
    <t>微信</t>
    <phoneticPr fontId="8" type="noConversion"/>
  </si>
  <si>
    <t>488?</t>
    <phoneticPr fontId="21" type="noConversion"/>
  </si>
  <si>
    <t>7.1双积分</t>
    <phoneticPr fontId="8" type="noConversion"/>
  </si>
  <si>
    <t>芬190</t>
    <phoneticPr fontId="8" type="noConversion"/>
  </si>
  <si>
    <t>民生车车卡:</t>
    <phoneticPr fontId="8" type="noConversion"/>
  </si>
  <si>
    <t>加油</t>
    <phoneticPr fontId="8" type="noConversion"/>
  </si>
  <si>
    <t>加油1000</t>
    <phoneticPr fontId="8" type="noConversion"/>
  </si>
  <si>
    <t>积分1500</t>
    <phoneticPr fontId="8" type="noConversion"/>
  </si>
  <si>
    <t>闪付3笔</t>
    <phoneticPr fontId="8" type="noConversion"/>
  </si>
  <si>
    <t>芬</t>
    <phoneticPr fontId="8" type="noConversion"/>
  </si>
  <si>
    <t>辉3220</t>
    <phoneticPr fontId="8" type="noConversion"/>
  </si>
  <si>
    <t>8.14/7.15</t>
    <phoneticPr fontId="8" type="noConversion"/>
  </si>
  <si>
    <t>8.15/5.16</t>
    <phoneticPr fontId="8" type="noConversion"/>
  </si>
  <si>
    <t>浦发JD</t>
    <phoneticPr fontId="8" type="noConversion"/>
  </si>
  <si>
    <t>5倍积分</t>
    <phoneticPr fontId="8" type="noConversion"/>
  </si>
  <si>
    <t>7.28查积分</t>
    <phoneticPr fontId="8" type="noConversion"/>
  </si>
  <si>
    <t>zfb积分</t>
    <phoneticPr fontId="8" type="noConversion"/>
  </si>
  <si>
    <t>富</t>
    <phoneticPr fontId="8" type="noConversion"/>
  </si>
  <si>
    <t>建行</t>
    <phoneticPr fontId="8" type="noConversion"/>
  </si>
  <si>
    <t>微信积分到年底</t>
    <phoneticPr fontId="8" type="noConversion"/>
  </si>
  <si>
    <t>车主卡借用</t>
    <phoneticPr fontId="8" type="noConversion"/>
  </si>
  <si>
    <t>民生车车卡:</t>
    <phoneticPr fontId="8" type="noConversion"/>
  </si>
  <si>
    <t>加油8.2</t>
    <phoneticPr fontId="8" type="noConversion"/>
  </si>
  <si>
    <t>邮储青春</t>
    <phoneticPr fontId="8" type="noConversion"/>
  </si>
  <si>
    <t>微信2倍</t>
    <phoneticPr fontId="8" type="noConversion"/>
  </si>
  <si>
    <t>(车主)京东1倍</t>
    <phoneticPr fontId="8" type="noConversion"/>
  </si>
  <si>
    <t>8.3加油</t>
    <phoneticPr fontId="8" type="noConversion"/>
  </si>
  <si>
    <t>5533无分8.3</t>
    <phoneticPr fontId="8" type="noConversion"/>
  </si>
  <si>
    <t>8.13/7.14</t>
    <phoneticPr fontId="8" type="noConversion"/>
  </si>
  <si>
    <t>光大300返1</t>
    <phoneticPr fontId="8" type="noConversion"/>
  </si>
  <si>
    <t>8.13/7.14</t>
    <phoneticPr fontId="8" type="noConversion"/>
  </si>
  <si>
    <t>8.12/7.13</t>
    <phoneticPr fontId="8" type="noConversion"/>
  </si>
  <si>
    <t>?</t>
    <phoneticPr fontId="8" type="noConversion"/>
  </si>
  <si>
    <t>辉3300</t>
    <phoneticPr fontId="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</si>
</sst>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76" formatCode="0.00;[Red]0.00"/>
    <numFmt numFmtId="177" formatCode="0.00_ "/>
    <numFmt numFmtId="178" formatCode="0.00_ ;[Red]\-0.00\ "/>
  </numFmts>
  <fonts count="25">
    <font>
      <sz val="11"/>
      <color theme="1"/>
      <name val="宋体"/>
      <charset val="134"/>
      <scheme val="minor"/>
    </font>
    <font>
      <sz val="9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b/>
      <sz val="11"/>
      <color rgb="FF0070C0"/>
      <name val="宋体"/>
      <family val="3"/>
      <charset val="134"/>
      <scheme val="minor"/>
    </font>
    <font>
      <b/>
      <sz val="11"/>
      <color rgb="FF00206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sz val="11"/>
      <color theme="4"/>
      <name val="宋体"/>
      <family val="3"/>
      <charset val="134"/>
      <scheme val="minor"/>
    </font>
    <font>
      <sz val="11"/>
      <color theme="4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theme="3"/>
      <name val="宋体"/>
      <family val="3"/>
      <charset val="134"/>
      <scheme val="minor"/>
    </font>
    <font>
      <b/>
      <sz val="11"/>
      <color theme="3"/>
      <name val="宋体"/>
      <family val="3"/>
      <charset val="134"/>
      <scheme val="minor"/>
    </font>
    <font>
      <sz val="11"/>
      <color theme="9" tint="0.79998168889431442"/>
      <name val="宋体"/>
      <family val="3"/>
      <charset val="134"/>
      <scheme val="minor"/>
    </font>
    <font>
      <b/>
      <sz val="11"/>
      <color rgb="FFFFFF0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sz val="11"/>
      <color rgb="FF7030A0"/>
      <name val="宋体"/>
      <family val="3"/>
      <charset val="134"/>
      <scheme val="minor"/>
    </font>
    <font>
      <b/>
      <sz val="24"/>
      <color rgb="FFFF0000"/>
      <name val="宋体"/>
      <family val="3"/>
      <charset val="134"/>
      <scheme val="minor"/>
    </font>
    <font>
      <b/>
      <sz val="11"/>
      <color rgb="FFFF4F79"/>
      <name val="Arial"/>
      <family val="2"/>
    </font>
    <font>
      <b/>
      <sz val="11"/>
      <color rgb="FFFF4F79"/>
      <name val="宋体"/>
      <family val="3"/>
      <charset val="134"/>
    </font>
    <font>
      <sz val="9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11"/>
      <color rgb="FFFFFF00"/>
      <name val="宋体"/>
      <family val="3"/>
      <charset val="134"/>
      <scheme val="minor"/>
    </font>
    <font>
      <sz val="9"/>
      <name val="宋体"/>
      <charset val="134"/>
      <scheme val="minor"/>
    </font>
  </fonts>
  <fills count="2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6">
    <xf numFmtId="0" fontId="0" fillId="0" borderId="0" xfId="0"/>
    <xf numFmtId="0" fontId="0" fillId="0" borderId="0" xfId="0" applyAlignment="1">
      <alignment horizontal="center"/>
    </xf>
    <xf numFmtId="176" fontId="0" fillId="0" borderId="0" xfId="0" applyNumberFormat="1" applyAlignment="1">
      <alignment horizontal="center"/>
    </xf>
    <xf numFmtId="176" fontId="5" fillId="0" borderId="1" xfId="0" applyNumberFormat="1" applyFont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176" fontId="5" fillId="5" borderId="1" xfId="0" applyNumberFormat="1" applyFont="1" applyFill="1" applyBorder="1" applyAlignment="1">
      <alignment horizontal="center"/>
    </xf>
    <xf numFmtId="0" fontId="5" fillId="3" borderId="1" xfId="0" applyFont="1" applyFill="1" applyBorder="1" applyAlignment="1">
      <alignment horizontal="center"/>
    </xf>
    <xf numFmtId="176" fontId="0" fillId="5" borderId="0" xfId="0" applyNumberFormat="1" applyFill="1" applyAlignment="1">
      <alignment horizontal="center"/>
    </xf>
    <xf numFmtId="176" fontId="0" fillId="5" borderId="1" xfId="0" applyNumberFormat="1" applyFill="1" applyBorder="1" applyAlignment="1">
      <alignment horizontal="center"/>
    </xf>
    <xf numFmtId="0" fontId="5" fillId="5" borderId="1" xfId="0" applyNumberFormat="1" applyFont="1" applyFill="1" applyBorder="1" applyAlignment="1">
      <alignment horizontal="center"/>
    </xf>
    <xf numFmtId="0" fontId="0" fillId="5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4" fillId="4" borderId="1" xfId="0" applyFont="1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176" fontId="6" fillId="2" borderId="1" xfId="0" applyNumberFormat="1" applyFont="1" applyFill="1" applyBorder="1" applyAlignment="1">
      <alignment horizontal="center"/>
    </xf>
    <xf numFmtId="176" fontId="7" fillId="2" borderId="1" xfId="0" applyNumberFormat="1" applyFont="1" applyFill="1" applyBorder="1" applyAlignment="1">
      <alignment horizontal="center"/>
    </xf>
    <xf numFmtId="176" fontId="3" fillId="0" borderId="1" xfId="0" applyNumberFormat="1" applyFont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0" fillId="11" borderId="1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12" borderId="1" xfId="0" applyFill="1" applyBorder="1" applyAlignment="1">
      <alignment horizontal="center"/>
    </xf>
    <xf numFmtId="176" fontId="0" fillId="12" borderId="1" xfId="0" applyNumberFormat="1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14" fontId="0" fillId="12" borderId="1" xfId="0" applyNumberFormat="1" applyFill="1" applyBorder="1" applyAlignment="1">
      <alignment horizontal="center"/>
    </xf>
    <xf numFmtId="58" fontId="0" fillId="12" borderId="1" xfId="0" applyNumberFormat="1" applyFill="1" applyBorder="1" applyAlignment="1">
      <alignment horizontal="center"/>
    </xf>
    <xf numFmtId="0" fontId="0" fillId="10" borderId="1" xfId="0" applyFill="1" applyBorder="1" applyAlignment="1">
      <alignment horizontal="center"/>
    </xf>
    <xf numFmtId="176" fontId="0" fillId="10" borderId="1" xfId="0" applyNumberFormat="1" applyFill="1" applyBorder="1" applyAlignment="1">
      <alignment horizontal="center"/>
    </xf>
    <xf numFmtId="0" fontId="3" fillId="7" borderId="1" xfId="0" applyFont="1" applyFill="1" applyBorder="1" applyAlignment="1">
      <alignment horizontal="center"/>
    </xf>
    <xf numFmtId="0" fontId="9" fillId="0" borderId="1" xfId="0" applyFont="1" applyBorder="1" applyAlignment="1">
      <alignment horizontal="center"/>
    </xf>
    <xf numFmtId="176" fontId="10" fillId="5" borderId="1" xfId="0" applyNumberFormat="1" applyFont="1" applyFill="1" applyBorder="1" applyAlignment="1">
      <alignment horizontal="center"/>
    </xf>
    <xf numFmtId="176" fontId="9" fillId="7" borderId="1" xfId="0" applyNumberFormat="1" applyFont="1" applyFill="1" applyBorder="1" applyAlignment="1">
      <alignment horizontal="center"/>
    </xf>
    <xf numFmtId="0" fontId="7" fillId="2" borderId="0" xfId="0" applyFont="1" applyFill="1" applyAlignment="1">
      <alignment horizontal="center"/>
    </xf>
    <xf numFmtId="58" fontId="11" fillId="12" borderId="1" xfId="0" applyNumberFormat="1" applyFont="1" applyFill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12" fillId="13" borderId="0" xfId="0" applyFont="1" applyFill="1" applyAlignment="1">
      <alignment horizontal="center"/>
    </xf>
    <xf numFmtId="176" fontId="9" fillId="5" borderId="1" xfId="0" applyNumberFormat="1" applyFont="1" applyFill="1" applyBorder="1" applyAlignment="1">
      <alignment horizontal="center"/>
    </xf>
    <xf numFmtId="0" fontId="13" fillId="2" borderId="1" xfId="0" applyFont="1" applyFill="1" applyBorder="1" applyAlignment="1">
      <alignment horizontal="center"/>
    </xf>
    <xf numFmtId="176" fontId="14" fillId="8" borderId="0" xfId="0" applyNumberFormat="1" applyFont="1" applyFill="1" applyAlignment="1">
      <alignment horizontal="center"/>
    </xf>
    <xf numFmtId="176" fontId="0" fillId="14" borderId="0" xfId="0" applyNumberFormat="1" applyFill="1" applyAlignment="1">
      <alignment horizontal="center"/>
    </xf>
    <xf numFmtId="176" fontId="0" fillId="9" borderId="1" xfId="0" applyNumberFormat="1" applyFill="1" applyBorder="1" applyAlignment="1">
      <alignment horizontal="center"/>
    </xf>
    <xf numFmtId="176" fontId="0" fillId="0" borderId="1" xfId="0" applyNumberFormat="1" applyBorder="1" applyAlignment="1">
      <alignment horizontal="center"/>
    </xf>
    <xf numFmtId="0" fontId="10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3" fillId="0" borderId="1" xfId="0" applyFont="1" applyFill="1" applyBorder="1" applyAlignment="1">
      <alignment horizontal="center"/>
    </xf>
    <xf numFmtId="177" fontId="0" fillId="0" borderId="0" xfId="0" applyNumberFormat="1" applyFill="1" applyAlignment="1">
      <alignment horizontal="center"/>
    </xf>
    <xf numFmtId="0" fontId="6" fillId="4" borderId="1" xfId="0" applyFont="1" applyFill="1" applyBorder="1" applyAlignment="1">
      <alignment horizontal="center"/>
    </xf>
    <xf numFmtId="0" fontId="3" fillId="4" borderId="1" xfId="0" applyFont="1" applyFill="1" applyBorder="1" applyAlignment="1">
      <alignment horizontal="center"/>
    </xf>
    <xf numFmtId="176" fontId="5" fillId="4" borderId="1" xfId="0" applyNumberFormat="1" applyFont="1" applyFill="1" applyBorder="1" applyAlignment="1">
      <alignment horizontal="center"/>
    </xf>
    <xf numFmtId="0" fontId="9" fillId="4" borderId="1" xfId="0" applyFont="1" applyFill="1" applyBorder="1" applyAlignment="1">
      <alignment horizontal="center"/>
    </xf>
    <xf numFmtId="176" fontId="9" fillId="4" borderId="1" xfId="0" applyNumberFormat="1" applyFont="1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5" fillId="4" borderId="1" xfId="0" applyFont="1" applyFill="1" applyBorder="1" applyAlignment="1">
      <alignment horizontal="center"/>
    </xf>
    <xf numFmtId="176" fontId="0" fillId="2" borderId="0" xfId="0" applyNumberFormat="1" applyFill="1" applyAlignment="1">
      <alignment horizontal="center"/>
    </xf>
    <xf numFmtId="176" fontId="3" fillId="0" borderId="1" xfId="0" applyNumberFormat="1" applyFont="1" applyFill="1" applyBorder="1" applyAlignment="1">
      <alignment horizontal="center"/>
    </xf>
    <xf numFmtId="176" fontId="5" fillId="0" borderId="1" xfId="0" applyNumberFormat="1" applyFont="1" applyFill="1" applyBorder="1" applyAlignment="1">
      <alignment horizontal="center"/>
    </xf>
    <xf numFmtId="176" fontId="0" fillId="0" borderId="1" xfId="0" applyNumberFormat="1" applyFill="1" applyBorder="1" applyAlignment="1">
      <alignment horizontal="center"/>
    </xf>
    <xf numFmtId="176" fontId="0" fillId="0" borderId="0" xfId="0" applyNumberFormat="1" applyFill="1" applyAlignment="1">
      <alignment horizontal="center"/>
    </xf>
    <xf numFmtId="176" fontId="3" fillId="5" borderId="1" xfId="0" applyNumberFormat="1" applyFont="1" applyFill="1" applyBorder="1" applyAlignment="1">
      <alignment horizontal="center"/>
    </xf>
    <xf numFmtId="0" fontId="6" fillId="11" borderId="1" xfId="0" applyFont="1" applyFill="1" applyBorder="1" applyAlignment="1">
      <alignment horizontal="center"/>
    </xf>
    <xf numFmtId="0" fontId="5" fillId="11" borderId="1" xfId="0" applyFont="1" applyFill="1" applyBorder="1" applyAlignment="1">
      <alignment horizontal="center"/>
    </xf>
    <xf numFmtId="176" fontId="5" fillId="11" borderId="1" xfId="0" applyNumberFormat="1" applyFont="1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0" fontId="0" fillId="11" borderId="0" xfId="0" applyFill="1" applyAlignment="1">
      <alignment horizontal="center"/>
    </xf>
    <xf numFmtId="3" fontId="3" fillId="7" borderId="1" xfId="0" applyNumberFormat="1" applyFont="1" applyFill="1" applyBorder="1" applyAlignment="1">
      <alignment horizontal="center"/>
    </xf>
    <xf numFmtId="0" fontId="0" fillId="2" borderId="0" xfId="0" applyFill="1" applyAlignment="1">
      <alignment horizontal="center"/>
    </xf>
    <xf numFmtId="0" fontId="2" fillId="8" borderId="0" xfId="0" applyFont="1" applyFill="1" applyAlignment="1">
      <alignment horizontal="center"/>
    </xf>
    <xf numFmtId="176" fontId="3" fillId="12" borderId="0" xfId="0" applyNumberFormat="1" applyFont="1" applyFill="1" applyAlignment="1">
      <alignment horizontal="center"/>
    </xf>
    <xf numFmtId="176" fontId="4" fillId="12" borderId="0" xfId="0" applyNumberFormat="1" applyFont="1" applyFill="1" applyAlignment="1">
      <alignment horizontal="center"/>
    </xf>
    <xf numFmtId="177" fontId="0" fillId="2" borderId="0" xfId="0" applyNumberFormat="1" applyFill="1" applyAlignment="1">
      <alignment horizontal="center"/>
    </xf>
    <xf numFmtId="176" fontId="3" fillId="6" borderId="0" xfId="0" applyNumberFormat="1" applyFont="1" applyFill="1" applyAlignment="1">
      <alignment horizontal="center"/>
    </xf>
    <xf numFmtId="176" fontId="15" fillId="8" borderId="1" xfId="0" applyNumberFormat="1" applyFont="1" applyFill="1" applyBorder="1" applyAlignment="1">
      <alignment horizontal="center"/>
    </xf>
    <xf numFmtId="0" fontId="9" fillId="8" borderId="1" xfId="0" applyFont="1" applyFill="1" applyBorder="1" applyAlignment="1">
      <alignment horizontal="center"/>
    </xf>
    <xf numFmtId="0" fontId="3" fillId="7" borderId="1" xfId="0" applyNumberFormat="1" applyFont="1" applyFill="1" applyBorder="1" applyAlignment="1">
      <alignment horizontal="center"/>
    </xf>
    <xf numFmtId="0" fontId="3" fillId="2" borderId="0" xfId="0" applyFont="1" applyFill="1" applyAlignment="1">
      <alignment horizontal="center"/>
    </xf>
    <xf numFmtId="176" fontId="9" fillId="8" borderId="1" xfId="0" applyNumberFormat="1" applyFont="1" applyFill="1" applyBorder="1" applyAlignment="1">
      <alignment horizontal="center"/>
    </xf>
    <xf numFmtId="0" fontId="3" fillId="8" borderId="1" xfId="0" applyFont="1" applyFill="1" applyBorder="1" applyAlignment="1">
      <alignment horizontal="center"/>
    </xf>
    <xf numFmtId="58" fontId="0" fillId="8" borderId="1" xfId="0" applyNumberFormat="1" applyFill="1" applyBorder="1" applyAlignment="1">
      <alignment horizontal="center"/>
    </xf>
    <xf numFmtId="176" fontId="3" fillId="2" borderId="1" xfId="0" applyNumberFormat="1" applyFont="1" applyFill="1" applyBorder="1" applyAlignment="1">
      <alignment horizontal="center"/>
    </xf>
    <xf numFmtId="0" fontId="4" fillId="2" borderId="0" xfId="0" applyFont="1" applyFill="1" applyAlignment="1">
      <alignment horizontal="center"/>
    </xf>
    <xf numFmtId="14" fontId="4" fillId="2" borderId="0" xfId="0" applyNumberFormat="1" applyFont="1" applyFill="1" applyAlignment="1">
      <alignment horizontal="center"/>
    </xf>
    <xf numFmtId="0" fontId="4" fillId="0" borderId="0" xfId="0" applyFont="1" applyAlignment="1">
      <alignment horizontal="center"/>
    </xf>
    <xf numFmtId="0" fontId="6" fillId="15" borderId="1" xfId="0" applyFont="1" applyFill="1" applyBorder="1" applyAlignment="1">
      <alignment horizontal="center"/>
    </xf>
    <xf numFmtId="0" fontId="4" fillId="15" borderId="1" xfId="0" applyFont="1" applyFill="1" applyBorder="1" applyAlignment="1">
      <alignment horizontal="center"/>
    </xf>
    <xf numFmtId="0" fontId="3" fillId="0" borderId="0" xfId="0" applyFont="1" applyAlignment="1">
      <alignment horizontal="center"/>
    </xf>
    <xf numFmtId="58" fontId="3" fillId="0" borderId="0" xfId="0" applyNumberFormat="1" applyFont="1" applyAlignment="1">
      <alignment horizontal="center"/>
    </xf>
    <xf numFmtId="49" fontId="5" fillId="5" borderId="1" xfId="0" applyNumberFormat="1" applyFont="1" applyFill="1" applyBorder="1" applyAlignment="1">
      <alignment horizontal="center"/>
    </xf>
    <xf numFmtId="176" fontId="3" fillId="0" borderId="0" xfId="0" applyNumberFormat="1" applyFont="1" applyAlignment="1">
      <alignment horizontal="center"/>
    </xf>
    <xf numFmtId="176" fontId="6" fillId="16" borderId="1" xfId="0" applyNumberFormat="1" applyFont="1" applyFill="1" applyBorder="1" applyAlignment="1">
      <alignment horizontal="center"/>
    </xf>
    <xf numFmtId="0" fontId="5" fillId="16" borderId="1" xfId="0" applyFont="1" applyFill="1" applyBorder="1" applyAlignment="1">
      <alignment horizontal="center"/>
    </xf>
    <xf numFmtId="176" fontId="5" fillId="16" borderId="1" xfId="0" applyNumberFormat="1" applyFont="1" applyFill="1" applyBorder="1" applyAlignment="1">
      <alignment horizontal="center"/>
    </xf>
    <xf numFmtId="176" fontId="9" fillId="16" borderId="1" xfId="0" applyNumberFormat="1" applyFont="1" applyFill="1" applyBorder="1" applyAlignment="1">
      <alignment horizontal="center"/>
    </xf>
    <xf numFmtId="176" fontId="0" fillId="16" borderId="1" xfId="0" applyNumberFormat="1" applyFill="1" applyBorder="1" applyAlignment="1">
      <alignment horizontal="center"/>
    </xf>
    <xf numFmtId="176" fontId="0" fillId="16" borderId="0" xfId="0" applyNumberFormat="1" applyFill="1" applyAlignment="1">
      <alignment horizontal="center"/>
    </xf>
    <xf numFmtId="177" fontId="9" fillId="16" borderId="1" xfId="0" applyNumberFormat="1" applyFont="1" applyFill="1" applyBorder="1" applyAlignment="1">
      <alignment horizontal="center"/>
    </xf>
    <xf numFmtId="0" fontId="6" fillId="16" borderId="1" xfId="0" applyFont="1" applyFill="1" applyBorder="1" applyAlignment="1">
      <alignment horizontal="center"/>
    </xf>
    <xf numFmtId="0" fontId="9" fillId="16" borderId="1" xfId="0" applyFon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16" borderId="0" xfId="0" applyFill="1" applyAlignment="1">
      <alignment horizontal="center"/>
    </xf>
    <xf numFmtId="177" fontId="5" fillId="16" borderId="1" xfId="0" applyNumberFormat="1" applyFont="1" applyFill="1" applyBorder="1" applyAlignment="1">
      <alignment horizontal="center"/>
    </xf>
    <xf numFmtId="0" fontId="6" fillId="17" borderId="1" xfId="0" applyFont="1" applyFill="1" applyBorder="1" applyAlignment="1">
      <alignment horizontal="center"/>
    </xf>
    <xf numFmtId="0" fontId="5" fillId="17" borderId="1" xfId="0" applyFont="1" applyFill="1" applyBorder="1" applyAlignment="1">
      <alignment horizontal="center"/>
    </xf>
    <xf numFmtId="176" fontId="5" fillId="17" borderId="1" xfId="0" applyNumberFormat="1" applyFont="1" applyFill="1" applyBorder="1" applyAlignment="1">
      <alignment horizontal="center"/>
    </xf>
    <xf numFmtId="0" fontId="9" fillId="17" borderId="1" xfId="0" applyFont="1" applyFill="1" applyBorder="1" applyAlignment="1">
      <alignment horizontal="center"/>
    </xf>
    <xf numFmtId="0" fontId="0" fillId="17" borderId="1" xfId="0" applyFill="1" applyBorder="1" applyAlignment="1">
      <alignment horizontal="center"/>
    </xf>
    <xf numFmtId="0" fontId="0" fillId="17" borderId="0" xfId="0" applyFill="1" applyAlignment="1">
      <alignment horizontal="center"/>
    </xf>
    <xf numFmtId="0" fontId="6" fillId="18" borderId="1" xfId="0" applyFont="1" applyFill="1" applyBorder="1" applyAlignment="1">
      <alignment horizontal="center"/>
    </xf>
    <xf numFmtId="0" fontId="5" fillId="18" borderId="1" xfId="0" applyFont="1" applyFill="1" applyBorder="1" applyAlignment="1">
      <alignment horizontal="center"/>
    </xf>
    <xf numFmtId="176" fontId="5" fillId="18" borderId="1" xfId="0" applyNumberFormat="1" applyFont="1" applyFill="1" applyBorder="1" applyAlignment="1">
      <alignment horizontal="center"/>
    </xf>
    <xf numFmtId="0" fontId="9" fillId="18" borderId="1" xfId="0" applyFont="1" applyFill="1" applyBorder="1" applyAlignment="1">
      <alignment horizontal="center"/>
    </xf>
    <xf numFmtId="0" fontId="0" fillId="18" borderId="1" xfId="0" applyFill="1" applyBorder="1" applyAlignment="1">
      <alignment horizontal="center"/>
    </xf>
    <xf numFmtId="0" fontId="0" fillId="18" borderId="0" xfId="0" applyFill="1" applyAlignment="1">
      <alignment horizontal="center"/>
    </xf>
    <xf numFmtId="0" fontId="6" fillId="9" borderId="1" xfId="0" applyFont="1" applyFill="1" applyBorder="1" applyAlignment="1">
      <alignment horizontal="center"/>
    </xf>
    <xf numFmtId="0" fontId="5" fillId="9" borderId="1" xfId="0" applyFont="1" applyFill="1" applyBorder="1" applyAlignment="1">
      <alignment horizontal="center"/>
    </xf>
    <xf numFmtId="176" fontId="5" fillId="9" borderId="1" xfId="0" applyNumberFormat="1" applyFont="1" applyFill="1" applyBorder="1" applyAlignment="1">
      <alignment horizontal="center"/>
    </xf>
    <xf numFmtId="0" fontId="9" fillId="9" borderId="1" xfId="0" applyFont="1" applyFill="1" applyBorder="1" applyAlignment="1">
      <alignment horizontal="center"/>
    </xf>
    <xf numFmtId="0" fontId="0" fillId="9" borderId="0" xfId="0" applyFill="1" applyAlignment="1">
      <alignment horizontal="center"/>
    </xf>
    <xf numFmtId="0" fontId="6" fillId="19" borderId="1" xfId="0" applyFont="1" applyFill="1" applyBorder="1" applyAlignment="1">
      <alignment horizontal="center"/>
    </xf>
    <xf numFmtId="0" fontId="5" fillId="19" borderId="1" xfId="0" applyFont="1" applyFill="1" applyBorder="1" applyAlignment="1">
      <alignment horizontal="center"/>
    </xf>
    <xf numFmtId="176" fontId="5" fillId="19" borderId="1" xfId="0" applyNumberFormat="1" applyFont="1" applyFill="1" applyBorder="1" applyAlignment="1">
      <alignment horizontal="center"/>
    </xf>
    <xf numFmtId="0" fontId="9" fillId="19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19" borderId="0" xfId="0" applyFill="1" applyAlignment="1">
      <alignment horizontal="center"/>
    </xf>
    <xf numFmtId="0" fontId="5" fillId="12" borderId="1" xfId="0" applyFont="1" applyFill="1" applyBorder="1" applyAlignment="1">
      <alignment horizontal="center"/>
    </xf>
    <xf numFmtId="176" fontId="5" fillId="12" borderId="1" xfId="0" applyNumberFormat="1" applyFont="1" applyFill="1" applyBorder="1" applyAlignment="1">
      <alignment horizontal="center"/>
    </xf>
    <xf numFmtId="0" fontId="9" fillId="12" borderId="1" xfId="0" applyFont="1" applyFill="1" applyBorder="1" applyAlignment="1">
      <alignment horizontal="center"/>
    </xf>
    <xf numFmtId="0" fontId="0" fillId="12" borderId="0" xfId="0" applyFill="1" applyAlignment="1">
      <alignment horizontal="center"/>
    </xf>
    <xf numFmtId="0" fontId="3" fillId="18" borderId="1" xfId="0" applyFont="1" applyFill="1" applyBorder="1" applyAlignment="1">
      <alignment horizontal="center"/>
    </xf>
    <xf numFmtId="176" fontId="6" fillId="18" borderId="1" xfId="0" applyNumberFormat="1" applyFont="1" applyFill="1" applyBorder="1" applyAlignment="1">
      <alignment horizontal="center"/>
    </xf>
    <xf numFmtId="176" fontId="9" fillId="18" borderId="1" xfId="0" applyNumberFormat="1" applyFont="1" applyFill="1" applyBorder="1" applyAlignment="1">
      <alignment horizontal="center"/>
    </xf>
    <xf numFmtId="177" fontId="9" fillId="18" borderId="1" xfId="0" applyNumberFormat="1" applyFont="1" applyFill="1" applyBorder="1" applyAlignment="1">
      <alignment horizontal="center"/>
    </xf>
    <xf numFmtId="176" fontId="10" fillId="18" borderId="1" xfId="0" applyNumberFormat="1" applyFont="1" applyFill="1" applyBorder="1" applyAlignment="1">
      <alignment horizontal="center"/>
    </xf>
    <xf numFmtId="176" fontId="0" fillId="18" borderId="1" xfId="0" applyNumberFormat="1" applyFill="1" applyBorder="1" applyAlignment="1">
      <alignment horizontal="center"/>
    </xf>
    <xf numFmtId="176" fontId="0" fillId="18" borderId="0" xfId="0" applyNumberFormat="1" applyFill="1" applyAlignment="1">
      <alignment horizontal="center"/>
    </xf>
    <xf numFmtId="0" fontId="10" fillId="12" borderId="1" xfId="0" applyFont="1" applyFill="1" applyBorder="1" applyAlignment="1">
      <alignment horizontal="center"/>
    </xf>
    <xf numFmtId="0" fontId="3" fillId="10" borderId="1" xfId="0" applyFont="1" applyFill="1" applyBorder="1" applyAlignment="1">
      <alignment horizontal="center"/>
    </xf>
    <xf numFmtId="0" fontId="5" fillId="17" borderId="0" xfId="0" applyFont="1" applyFill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0" fillId="0" borderId="0" xfId="0" applyBorder="1" applyAlignment="1">
      <alignment horizontal="center"/>
    </xf>
    <xf numFmtId="58" fontId="2" fillId="12" borderId="1" xfId="0" applyNumberFormat="1" applyFont="1" applyFill="1" applyBorder="1" applyAlignment="1">
      <alignment horizontal="center"/>
    </xf>
    <xf numFmtId="0" fontId="3" fillId="14" borderId="1" xfId="0" applyFont="1" applyFill="1" applyBorder="1" applyAlignment="1">
      <alignment horizontal="center"/>
    </xf>
    <xf numFmtId="0" fontId="6" fillId="14" borderId="1" xfId="0" applyFont="1" applyFill="1" applyBorder="1" applyAlignment="1">
      <alignment horizontal="center"/>
    </xf>
    <xf numFmtId="0" fontId="7" fillId="2" borderId="1" xfId="0" applyFont="1" applyFill="1" applyBorder="1" applyAlignment="1">
      <alignment horizontal="center"/>
    </xf>
    <xf numFmtId="176" fontId="7" fillId="2" borderId="0" xfId="0" applyNumberFormat="1" applyFont="1" applyFill="1" applyAlignment="1">
      <alignment horizontal="center"/>
    </xf>
    <xf numFmtId="176" fontId="3" fillId="2" borderId="0" xfId="0" applyNumberFormat="1" applyFont="1" applyFill="1" applyAlignment="1">
      <alignment horizontal="center"/>
    </xf>
    <xf numFmtId="0" fontId="13" fillId="8" borderId="1" xfId="0" applyFont="1" applyFill="1" applyBorder="1" applyAlignment="1">
      <alignment horizontal="center"/>
    </xf>
    <xf numFmtId="178" fontId="4" fillId="10" borderId="1" xfId="0" applyNumberFormat="1" applyFont="1" applyFill="1" applyBorder="1" applyAlignment="1">
      <alignment horizontal="center"/>
    </xf>
    <xf numFmtId="58" fontId="0" fillId="0" borderId="0" xfId="0" applyNumberFormat="1" applyAlignment="1">
      <alignment horizontal="center"/>
    </xf>
    <xf numFmtId="0" fontId="0" fillId="0" borderId="2" xfId="0" applyBorder="1" applyAlignment="1">
      <alignment horizontal="center"/>
    </xf>
    <xf numFmtId="176" fontId="5" fillId="20" borderId="1" xfId="0" applyNumberFormat="1" applyFont="1" applyFill="1" applyBorder="1" applyAlignment="1">
      <alignment horizontal="center"/>
    </xf>
    <xf numFmtId="0" fontId="5" fillId="20" borderId="1" xfId="0" applyFont="1" applyFill="1" applyBorder="1" applyAlignment="1">
      <alignment horizontal="center"/>
    </xf>
    <xf numFmtId="0" fontId="9" fillId="2" borderId="1" xfId="0" applyFont="1" applyFill="1" applyBorder="1" applyAlignment="1">
      <alignment horizontal="center"/>
    </xf>
    <xf numFmtId="0" fontId="6" fillId="20" borderId="1" xfId="0" applyFont="1" applyFill="1" applyBorder="1" applyAlignment="1">
      <alignment horizontal="center"/>
    </xf>
    <xf numFmtId="49" fontId="5" fillId="7" borderId="1" xfId="0" applyNumberFormat="1" applyFont="1" applyFill="1" applyBorder="1" applyAlignment="1">
      <alignment horizontal="center"/>
    </xf>
    <xf numFmtId="0" fontId="0" fillId="21" borderId="0" xfId="0" applyFill="1" applyAlignment="1">
      <alignment horizontal="center"/>
    </xf>
    <xf numFmtId="0" fontId="4" fillId="21" borderId="0" xfId="0" applyFont="1" applyFill="1" applyAlignment="1">
      <alignment horizontal="center"/>
    </xf>
    <xf numFmtId="176" fontId="4" fillId="11" borderId="1" xfId="0" applyNumberFormat="1" applyFont="1" applyFill="1" applyBorder="1" applyAlignment="1">
      <alignment horizontal="center"/>
    </xf>
    <xf numFmtId="0" fontId="4" fillId="11" borderId="1" xfId="0" applyFont="1" applyFill="1" applyBorder="1" applyAlignment="1">
      <alignment horizontal="center"/>
    </xf>
    <xf numFmtId="0" fontId="0" fillId="0" borderId="0" xfId="0" applyAlignment="1">
      <alignment horizontal="center" wrapText="1"/>
    </xf>
    <xf numFmtId="0" fontId="9" fillId="13" borderId="1" xfId="0" applyFont="1" applyFill="1" applyBorder="1" applyAlignment="1">
      <alignment horizontal="center"/>
    </xf>
    <xf numFmtId="0" fontId="17" fillId="13" borderId="1" xfId="0" applyFont="1" applyFill="1" applyBorder="1" applyAlignment="1">
      <alignment horizontal="center"/>
    </xf>
    <xf numFmtId="0" fontId="7" fillId="21" borderId="1" xfId="0" applyFont="1" applyFill="1" applyBorder="1" applyAlignment="1">
      <alignment horizontal="center"/>
    </xf>
    <xf numFmtId="0" fontId="18" fillId="2" borderId="1" xfId="0" applyFont="1" applyFill="1" applyBorder="1" applyAlignment="1">
      <alignment horizontal="center" vertical="center"/>
    </xf>
    <xf numFmtId="58" fontId="4" fillId="2" borderId="1" xfId="0" applyNumberFormat="1" applyFont="1" applyFill="1" applyBorder="1" applyAlignment="1">
      <alignment horizontal="center"/>
    </xf>
    <xf numFmtId="176" fontId="9" fillId="2" borderId="1" xfId="0" applyNumberFormat="1" applyFont="1" applyFill="1" applyBorder="1" applyAlignment="1">
      <alignment horizontal="center"/>
    </xf>
    <xf numFmtId="0" fontId="19" fillId="0" borderId="0" xfId="0" applyFont="1"/>
    <xf numFmtId="0" fontId="7" fillId="21" borderId="3" xfId="0" applyFont="1" applyFill="1" applyBorder="1" applyAlignment="1">
      <alignment horizontal="center"/>
    </xf>
    <xf numFmtId="0" fontId="18" fillId="2" borderId="3" xfId="0" applyFont="1" applyFill="1" applyBorder="1" applyAlignment="1">
      <alignment horizontal="center" vertical="center"/>
    </xf>
    <xf numFmtId="0" fontId="0" fillId="5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58" fontId="4" fillId="20" borderId="1" xfId="0" applyNumberFormat="1" applyFont="1" applyFill="1" applyBorder="1" applyAlignment="1">
      <alignment horizontal="center"/>
    </xf>
    <xf numFmtId="0" fontId="0" fillId="20" borderId="1" xfId="0" applyFill="1" applyBorder="1" applyAlignment="1">
      <alignment horizontal="center"/>
    </xf>
    <xf numFmtId="176" fontId="0" fillId="20" borderId="1" xfId="0" applyNumberFormat="1" applyFill="1" applyBorder="1" applyAlignment="1">
      <alignment horizontal="center"/>
    </xf>
    <xf numFmtId="58" fontId="4" fillId="13" borderId="1" xfId="0" applyNumberFormat="1" applyFont="1" applyFill="1" applyBorder="1" applyAlignment="1">
      <alignment horizontal="center"/>
    </xf>
    <xf numFmtId="0" fontId="4" fillId="6" borderId="1" xfId="0" applyFont="1" applyFill="1" applyBorder="1" applyAlignment="1">
      <alignment horizontal="center"/>
    </xf>
    <xf numFmtId="0" fontId="7" fillId="0" borderId="0" xfId="0" applyFont="1" applyAlignment="1">
      <alignment horizontal="center"/>
    </xf>
    <xf numFmtId="0" fontId="2" fillId="23" borderId="0" xfId="0" applyFont="1" applyFill="1" applyAlignment="1">
      <alignment horizontal="center"/>
    </xf>
    <xf numFmtId="0" fontId="0" fillId="23" borderId="0" xfId="0" applyFill="1" applyAlignment="1">
      <alignment horizontal="center"/>
    </xf>
    <xf numFmtId="0" fontId="4" fillId="22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3" fillId="9" borderId="1" xfId="0" applyFont="1" applyFill="1" applyBorder="1" applyAlignment="1">
      <alignment horizontal="center"/>
    </xf>
    <xf numFmtId="177" fontId="0" fillId="2" borderId="1" xfId="0" applyNumberFormat="1" applyFill="1" applyBorder="1" applyAlignment="1">
      <alignment horizontal="center"/>
    </xf>
    <xf numFmtId="177" fontId="0" fillId="13" borderId="1" xfId="0" applyNumberFormat="1" applyFill="1" applyBorder="1" applyAlignment="1">
      <alignment horizontal="center"/>
    </xf>
    <xf numFmtId="177" fontId="0" fillId="0" borderId="0" xfId="0" applyNumberFormat="1" applyAlignment="1">
      <alignment horizontal="center"/>
    </xf>
    <xf numFmtId="0" fontId="0" fillId="20" borderId="0" xfId="0" applyFill="1" applyAlignment="1">
      <alignment horizontal="center"/>
    </xf>
    <xf numFmtId="0" fontId="3" fillId="6" borderId="1" xfId="0" applyFont="1" applyFill="1" applyBorder="1" applyAlignment="1">
      <alignment horizontal="center"/>
    </xf>
    <xf numFmtId="58" fontId="0" fillId="2" borderId="1" xfId="0" applyNumberFormat="1" applyFill="1" applyBorder="1" applyAlignment="1">
      <alignment horizontal="center"/>
    </xf>
    <xf numFmtId="0" fontId="23" fillId="8" borderId="0" xfId="0" applyFont="1" applyFill="1" applyAlignment="1">
      <alignment horizontal="center"/>
    </xf>
    <xf numFmtId="0" fontId="9" fillId="20" borderId="1" xfId="0" applyFont="1" applyFill="1" applyBorder="1" applyAlignment="1">
      <alignment horizontal="center"/>
    </xf>
    <xf numFmtId="0" fontId="3" fillId="20" borderId="1" xfId="0" applyFont="1" applyFill="1" applyBorder="1" applyAlignment="1">
      <alignment horizontal="center"/>
    </xf>
    <xf numFmtId="58" fontId="3" fillId="12" borderId="1" xfId="0" applyNumberFormat="1" applyFont="1" applyFill="1" applyBorder="1" applyAlignment="1">
      <alignment horizontal="center"/>
    </xf>
    <xf numFmtId="58" fontId="2" fillId="2" borderId="1" xfId="0" applyNumberFormat="1" applyFont="1" applyFill="1" applyBorder="1" applyAlignment="1">
      <alignment horizontal="center"/>
    </xf>
  </cellXfs>
  <cellStyles count="1">
    <cellStyle name="常规" xfId="0" builtinId="0"/>
  </cellStyles>
  <dxfs count="0"/>
  <tableStyles count="0" defaultTableStyle="TableStyleMedium2" defaultPivotStyle="PivotStyleMedium9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4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4437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53401" cy="2828927"/>
    <xdr:sp macro="" textlink="">
      <xdr:nvSpPr>
        <xdr:cNvPr id="3" name="TextBox 2"/>
        <xdr:cNvSpPr txBox="1"/>
      </xdr:nvSpPr>
      <xdr:spPr>
        <a:xfrm>
          <a:off x="3067049" y="19269073"/>
          <a:ext cx="8153401" cy="28289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 </a:t>
          </a:r>
          <a:r>
            <a:rPr lang="en-US" altLang="zh-CN" sz="1400" b="1">
              <a:solidFill>
                <a:schemeClr val="tx2"/>
              </a:solidFill>
            </a:rPr>
            <a:t>,3</a:t>
          </a:r>
          <a:r>
            <a:rPr lang="zh-CN" altLang="en-US" sz="1400" b="1">
              <a:solidFill>
                <a:schemeClr val="tx2"/>
              </a:solidFill>
            </a:rPr>
            <a:t>天宽限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积分消费满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2500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元且进行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笔银联云闪付交易，即可于消费达标后次日获得加油卡充值满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元立减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元优惠资格一次</a:t>
          </a:r>
          <a:endParaRPr lang="en-US" altLang="zh-CN" sz="1200" b="1">
            <a:solidFill>
              <a:srgbClr val="FF0000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8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车主卡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: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计积分交易满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元，在我行家庭日（每周六）进行加油交易，按照加油交易金额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5%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返还加油金，上限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元。</a:t>
          </a:r>
          <a:endParaRPr lang="en-US" altLang="zh-CN" sz="1200" b="1">
            <a:solidFill>
              <a:srgbClr val="FF0000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285750</xdr:colOff>
      <xdr:row>0</xdr:row>
      <xdr:rowOff>47625</xdr:rowOff>
    </xdr:from>
    <xdr:to>
      <xdr:col>6</xdr:col>
      <xdr:colOff>361598</xdr:colOff>
      <xdr:row>7</xdr:row>
      <xdr:rowOff>9380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7350" y="47625"/>
          <a:ext cx="2819048" cy="1161905"/>
        </a:xfrm>
        <a:prstGeom prst="rect">
          <a:avLst/>
        </a:prstGeom>
      </xdr:spPr>
    </xdr:pic>
    <xdr:clientData/>
  </xdr:twoCellAnchor>
  <xdr:twoCellAnchor editAs="oneCell">
    <xdr:from>
      <xdr:col>6</xdr:col>
      <xdr:colOff>361950</xdr:colOff>
      <xdr:row>0</xdr:row>
      <xdr:rowOff>76200</xdr:rowOff>
    </xdr:from>
    <xdr:to>
      <xdr:col>10</xdr:col>
      <xdr:colOff>409226</xdr:colOff>
      <xdr:row>6</xdr:row>
      <xdr:rowOff>171310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76750" y="76200"/>
          <a:ext cx="2790476" cy="112381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</xdr:row>
      <xdr:rowOff>0</xdr:rowOff>
    </xdr:from>
    <xdr:to>
      <xdr:col>6</xdr:col>
      <xdr:colOff>428257</xdr:colOff>
      <xdr:row>13</xdr:row>
      <xdr:rowOff>66538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" y="1200150"/>
          <a:ext cx="2942857" cy="10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6</xdr:row>
      <xdr:rowOff>57150</xdr:rowOff>
    </xdr:from>
    <xdr:to>
      <xdr:col>10</xdr:col>
      <xdr:colOff>656841</xdr:colOff>
      <xdr:row>13</xdr:row>
      <xdr:rowOff>133191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38650" y="1085850"/>
          <a:ext cx="3076191" cy="12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14</xdr:row>
      <xdr:rowOff>133350</xdr:rowOff>
    </xdr:from>
    <xdr:to>
      <xdr:col>12</xdr:col>
      <xdr:colOff>618173</xdr:colOff>
      <xdr:row>40</xdr:row>
      <xdr:rowOff>56603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8725" y="2533650"/>
          <a:ext cx="7619048" cy="4380953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16</xdr:row>
      <xdr:rowOff>114301</xdr:rowOff>
    </xdr:from>
    <xdr:to>
      <xdr:col>8</xdr:col>
      <xdr:colOff>638175</xdr:colOff>
      <xdr:row>23</xdr:row>
      <xdr:rowOff>61539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86300" y="2857501"/>
          <a:ext cx="1438275" cy="11473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19050</xdr:rowOff>
    </xdr:from>
    <xdr:to>
      <xdr:col>13</xdr:col>
      <xdr:colOff>152038</xdr:colOff>
      <xdr:row>22</xdr:row>
      <xdr:rowOff>152255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72200" y="2762250"/>
          <a:ext cx="2895238" cy="11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371475</xdr:colOff>
      <xdr:row>42</xdr:row>
      <xdr:rowOff>142875</xdr:rowOff>
    </xdr:from>
    <xdr:to>
      <xdr:col>12</xdr:col>
      <xdr:colOff>561009</xdr:colOff>
      <xdr:row>68</xdr:row>
      <xdr:rowOff>85175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7275" y="7343775"/>
          <a:ext cx="7733334" cy="44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171450</xdr:colOff>
      <xdr:row>45</xdr:row>
      <xdr:rowOff>142875</xdr:rowOff>
    </xdr:from>
    <xdr:to>
      <xdr:col>16</xdr:col>
      <xdr:colOff>399850</xdr:colOff>
      <xdr:row>64</xdr:row>
      <xdr:rowOff>94849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72650" y="7858125"/>
          <a:ext cx="1600000" cy="3209524"/>
        </a:xfrm>
        <a:prstGeom prst="rect">
          <a:avLst/>
        </a:prstGeom>
      </xdr:spPr>
    </xdr:pic>
    <xdr:clientData/>
  </xdr:twoCellAnchor>
  <xdr:twoCellAnchor editAs="oneCell">
    <xdr:from>
      <xdr:col>16</xdr:col>
      <xdr:colOff>523875</xdr:colOff>
      <xdr:row>45</xdr:row>
      <xdr:rowOff>142875</xdr:rowOff>
    </xdr:from>
    <xdr:to>
      <xdr:col>19</xdr:col>
      <xdr:colOff>218856</xdr:colOff>
      <xdr:row>65</xdr:row>
      <xdr:rowOff>47209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96675" y="7858125"/>
          <a:ext cx="1752381" cy="3333334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78</xdr:row>
      <xdr:rowOff>47625</xdr:rowOff>
    </xdr:from>
    <xdr:to>
      <xdr:col>17</xdr:col>
      <xdr:colOff>579607</xdr:colOff>
      <xdr:row>111</xdr:row>
      <xdr:rowOff>27871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5825" y="13420725"/>
          <a:ext cx="11352382" cy="5638096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65</xdr:row>
      <xdr:rowOff>114300</xdr:rowOff>
    </xdr:from>
    <xdr:to>
      <xdr:col>18</xdr:col>
      <xdr:colOff>75592</xdr:colOff>
      <xdr:row>79</xdr:row>
      <xdr:rowOff>123524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553325" y="11258550"/>
          <a:ext cx="4866667" cy="24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9</xdr:row>
      <xdr:rowOff>47625</xdr:rowOff>
    </xdr:from>
    <xdr:to>
      <xdr:col>4</xdr:col>
      <xdr:colOff>314157</xdr:colOff>
      <xdr:row>11</xdr:row>
      <xdr:rowOff>19011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14500" y="1590675"/>
          <a:ext cx="1342857" cy="31428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168</xdr:row>
      <xdr:rowOff>0</xdr:rowOff>
    </xdr:from>
    <xdr:to>
      <xdr:col>14</xdr:col>
      <xdr:colOff>237067</xdr:colOff>
      <xdr:row>194</xdr:row>
      <xdr:rowOff>161348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28803600"/>
          <a:ext cx="8466667" cy="4619048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247650</xdr:colOff>
      <xdr:row>168</xdr:row>
      <xdr:rowOff>76200</xdr:rowOff>
    </xdr:from>
    <xdr:to>
      <xdr:col>22</xdr:col>
      <xdr:colOff>246708</xdr:colOff>
      <xdr:row>194</xdr:row>
      <xdr:rowOff>132786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91450" y="28879800"/>
          <a:ext cx="7542858" cy="45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504825</xdr:colOff>
      <xdr:row>0</xdr:row>
      <xdr:rowOff>0</xdr:rowOff>
    </xdr:from>
    <xdr:to>
      <xdr:col>22</xdr:col>
      <xdr:colOff>255321</xdr:colOff>
      <xdr:row>35</xdr:row>
      <xdr:rowOff>123060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4825" y="0"/>
          <a:ext cx="14838096" cy="612381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599743</xdr:colOff>
      <xdr:row>24</xdr:row>
      <xdr:rowOff>85200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57143" cy="42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0</xdr:row>
      <xdr:rowOff>0</xdr:rowOff>
    </xdr:from>
    <xdr:to>
      <xdr:col>7</xdr:col>
      <xdr:colOff>476250</xdr:colOff>
      <xdr:row>24</xdr:row>
      <xdr:rowOff>27284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57475" y="0"/>
          <a:ext cx="2619375" cy="4142084"/>
        </a:xfrm>
        <a:prstGeom prst="rect">
          <a:avLst/>
        </a:prstGeom>
      </xdr:spPr>
    </xdr:pic>
    <xdr:clientData/>
  </xdr:twoCellAnchor>
  <xdr:twoCellAnchor editAs="oneCell">
    <xdr:from>
      <xdr:col>7</xdr:col>
      <xdr:colOff>466725</xdr:colOff>
      <xdr:row>0</xdr:row>
      <xdr:rowOff>1</xdr:rowOff>
    </xdr:from>
    <xdr:to>
      <xdr:col>11</xdr:col>
      <xdr:colOff>295275</xdr:colOff>
      <xdr:row>25</xdr:row>
      <xdr:rowOff>21635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67325" y="1"/>
          <a:ext cx="2571750" cy="4307884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523876</xdr:colOff>
      <xdr:row>23</xdr:row>
      <xdr:rowOff>142876</xdr:rowOff>
    </xdr:from>
    <xdr:to>
      <xdr:col>7</xdr:col>
      <xdr:colOff>469030</xdr:colOff>
      <xdr:row>49</xdr:row>
      <xdr:rowOff>104775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1276" y="4086226"/>
          <a:ext cx="2688354" cy="4419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47625</xdr:rowOff>
    </xdr:from>
    <xdr:to>
      <xdr:col>3</xdr:col>
      <xdr:colOff>495300</xdr:colOff>
      <xdr:row>49</xdr:row>
      <xdr:rowOff>34035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162425"/>
          <a:ext cx="2552700" cy="427266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371475</xdr:colOff>
      <xdr:row>10</xdr:row>
      <xdr:rowOff>47625</xdr:rowOff>
    </xdr:from>
    <xdr:to>
      <xdr:col>12</xdr:col>
      <xdr:colOff>513732</xdr:colOff>
      <xdr:row>44</xdr:row>
      <xdr:rowOff>75468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00475" y="1762125"/>
          <a:ext cx="4942857" cy="5857143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10</xdr:row>
      <xdr:rowOff>47625</xdr:rowOff>
    </xdr:from>
    <xdr:to>
      <xdr:col>12</xdr:col>
      <xdr:colOff>523256</xdr:colOff>
      <xdr:row>44</xdr:row>
      <xdr:rowOff>84992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00475" y="1762125"/>
          <a:ext cx="4952381" cy="586666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8722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91501" cy="2486027"/>
    <xdr:sp macro="" textlink="">
      <xdr:nvSpPr>
        <xdr:cNvPr id="3" name="TextBox 2"/>
        <xdr:cNvSpPr txBox="1"/>
      </xdr:nvSpPr>
      <xdr:spPr>
        <a:xfrm>
          <a:off x="3067049" y="19269073"/>
          <a:ext cx="8191501" cy="24860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9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8722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91501" cy="2486027"/>
    <xdr:sp macro="" textlink="">
      <xdr:nvSpPr>
        <xdr:cNvPr id="3" name="TextBox 2"/>
        <xdr:cNvSpPr txBox="1"/>
      </xdr:nvSpPr>
      <xdr:spPr>
        <a:xfrm>
          <a:off x="3067049" y="19269073"/>
          <a:ext cx="8191501" cy="24860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9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8722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91501" cy="2486027"/>
    <xdr:sp macro="" textlink="">
      <xdr:nvSpPr>
        <xdr:cNvPr id="3" name="TextBox 2"/>
        <xdr:cNvSpPr txBox="1"/>
      </xdr:nvSpPr>
      <xdr:spPr>
        <a:xfrm>
          <a:off x="3067049" y="19269073"/>
          <a:ext cx="8191501" cy="24860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9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8722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91501" cy="2486027"/>
    <xdr:sp macro="" textlink="">
      <xdr:nvSpPr>
        <xdr:cNvPr id="3" name="TextBox 2"/>
        <xdr:cNvSpPr txBox="1"/>
      </xdr:nvSpPr>
      <xdr:spPr>
        <a:xfrm>
          <a:off x="3067049" y="19269073"/>
          <a:ext cx="8191501" cy="24860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9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4437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53401" cy="2828927"/>
    <xdr:sp macro="" textlink="">
      <xdr:nvSpPr>
        <xdr:cNvPr id="3" name="TextBox 2"/>
        <xdr:cNvSpPr txBox="1"/>
      </xdr:nvSpPr>
      <xdr:spPr>
        <a:xfrm>
          <a:off x="3067049" y="19269073"/>
          <a:ext cx="8153401" cy="28289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 </a:t>
          </a:r>
          <a:r>
            <a:rPr lang="en-US" altLang="zh-CN" sz="1400" b="1">
              <a:solidFill>
                <a:schemeClr val="tx2"/>
              </a:solidFill>
            </a:rPr>
            <a:t>,3</a:t>
          </a:r>
          <a:r>
            <a:rPr lang="zh-CN" altLang="en-US" sz="1400" b="1">
              <a:solidFill>
                <a:schemeClr val="tx2"/>
              </a:solidFill>
            </a:rPr>
            <a:t>天宽限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积分消费满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2500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元且进行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笔银联云闪付交易，即可于消费达标后次日获得加油卡充值满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元立减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元优惠资格一次</a:t>
          </a:r>
          <a:endParaRPr lang="en-US" altLang="zh-CN" sz="1200" b="1">
            <a:solidFill>
              <a:srgbClr val="FF0000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8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车主卡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: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计积分交易满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元，在我行家庭日（每周六）进行加油交易，按照加油交易金额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5%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返还加油金，上限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元。</a:t>
          </a:r>
          <a:endParaRPr lang="en-US" altLang="zh-CN" sz="1200" b="1">
            <a:solidFill>
              <a:srgbClr val="FF0000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8722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91501" cy="2486027"/>
    <xdr:sp macro="" textlink="">
      <xdr:nvSpPr>
        <xdr:cNvPr id="3" name="TextBox 2"/>
        <xdr:cNvSpPr txBox="1"/>
      </xdr:nvSpPr>
      <xdr:spPr>
        <a:xfrm>
          <a:off x="3067049" y="19269073"/>
          <a:ext cx="8191501" cy="24860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 </a:t>
          </a:r>
          <a:r>
            <a:rPr lang="en-US" altLang="zh-CN" sz="1400" b="1">
              <a:solidFill>
                <a:schemeClr val="tx2"/>
              </a:solidFill>
            </a:rPr>
            <a:t>,3</a:t>
          </a:r>
          <a:r>
            <a:rPr lang="zh-CN" altLang="en-US" sz="1400" b="1">
              <a:solidFill>
                <a:schemeClr val="tx2"/>
              </a:solidFill>
            </a:rPr>
            <a:t>天宽限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8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8722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91501" cy="2486027"/>
    <xdr:sp macro="" textlink="">
      <xdr:nvSpPr>
        <xdr:cNvPr id="3" name="TextBox 2"/>
        <xdr:cNvSpPr txBox="1"/>
      </xdr:nvSpPr>
      <xdr:spPr>
        <a:xfrm>
          <a:off x="3067049" y="19269073"/>
          <a:ext cx="8191501" cy="24860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 </a:t>
          </a:r>
          <a:r>
            <a:rPr lang="en-US" altLang="zh-CN" sz="1400" b="1">
              <a:solidFill>
                <a:schemeClr val="tx2"/>
              </a:solidFill>
            </a:rPr>
            <a:t>,3</a:t>
          </a:r>
          <a:r>
            <a:rPr lang="zh-CN" altLang="en-US" sz="1400" b="1">
              <a:solidFill>
                <a:schemeClr val="tx2"/>
              </a:solidFill>
            </a:rPr>
            <a:t>天宽限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8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8722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91501" cy="2486027"/>
    <xdr:sp macro="" textlink="">
      <xdr:nvSpPr>
        <xdr:cNvPr id="3" name="TextBox 2"/>
        <xdr:cNvSpPr txBox="1"/>
      </xdr:nvSpPr>
      <xdr:spPr>
        <a:xfrm>
          <a:off x="3067049" y="19269073"/>
          <a:ext cx="8191501" cy="24860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 </a:t>
          </a:r>
          <a:r>
            <a:rPr lang="en-US" altLang="zh-CN" sz="1400" b="1">
              <a:solidFill>
                <a:schemeClr val="tx2"/>
              </a:solidFill>
            </a:rPr>
            <a:t>,3</a:t>
          </a:r>
          <a:r>
            <a:rPr lang="zh-CN" altLang="en-US" sz="1400" b="1">
              <a:solidFill>
                <a:schemeClr val="tx2"/>
              </a:solidFill>
            </a:rPr>
            <a:t>天宽限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8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8722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91501" cy="2486027"/>
    <xdr:sp macro="" textlink="">
      <xdr:nvSpPr>
        <xdr:cNvPr id="3" name="TextBox 2"/>
        <xdr:cNvSpPr txBox="1"/>
      </xdr:nvSpPr>
      <xdr:spPr>
        <a:xfrm>
          <a:off x="3067049" y="19269073"/>
          <a:ext cx="8191501" cy="24860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9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8722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91501" cy="2486027"/>
    <xdr:sp macro="" textlink="">
      <xdr:nvSpPr>
        <xdr:cNvPr id="3" name="TextBox 2"/>
        <xdr:cNvSpPr txBox="1"/>
      </xdr:nvSpPr>
      <xdr:spPr>
        <a:xfrm>
          <a:off x="3067049" y="19269073"/>
          <a:ext cx="8191501" cy="24860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9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87225" y="75438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91501" cy="2486027"/>
    <xdr:sp macro="" textlink="">
      <xdr:nvSpPr>
        <xdr:cNvPr id="3" name="TextBox 2"/>
        <xdr:cNvSpPr txBox="1"/>
      </xdr:nvSpPr>
      <xdr:spPr>
        <a:xfrm>
          <a:off x="3067049" y="19269073"/>
          <a:ext cx="8191501" cy="24860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9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43</xdr:row>
      <xdr:rowOff>152400</xdr:rowOff>
    </xdr:from>
    <xdr:to>
      <xdr:col>20</xdr:col>
      <xdr:colOff>599467</xdr:colOff>
      <xdr:row>57</xdr:row>
      <xdr:rowOff>161624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20550" y="720090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97</xdr:row>
      <xdr:rowOff>123823</xdr:rowOff>
    </xdr:from>
    <xdr:ext cx="8153401" cy="2828927"/>
    <xdr:sp macro="" textlink="">
      <xdr:nvSpPr>
        <xdr:cNvPr id="2" name="TextBox 1"/>
        <xdr:cNvSpPr txBox="1"/>
      </xdr:nvSpPr>
      <xdr:spPr>
        <a:xfrm>
          <a:off x="3067049" y="19269073"/>
          <a:ext cx="8153401" cy="28289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 </a:t>
          </a:r>
          <a:r>
            <a:rPr lang="en-US" altLang="zh-CN" sz="1400" b="1">
              <a:solidFill>
                <a:schemeClr val="tx2"/>
              </a:solidFill>
            </a:rPr>
            <a:t>,3</a:t>
          </a:r>
          <a:r>
            <a:rPr lang="zh-CN" altLang="en-US" sz="1400" b="1">
              <a:solidFill>
                <a:schemeClr val="tx2"/>
              </a:solidFill>
            </a:rPr>
            <a:t>天宽限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积分消费满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2500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元且进行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笔银联云闪付交易，即可于消费达标后次日获得加油卡充值满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元立减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元优惠资格一次</a:t>
          </a:r>
          <a:endParaRPr lang="en-US" altLang="zh-CN" sz="1200" b="1">
            <a:solidFill>
              <a:srgbClr val="FF0000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8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车主卡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: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计积分交易满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元，在我行家庭日（每周六）进行加油交易，按照加油交易金额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5%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返还加油金，上限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元。</a:t>
          </a:r>
          <a:endParaRPr lang="en-US" altLang="zh-CN" sz="1200" b="1">
            <a:solidFill>
              <a:srgbClr val="FF0000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CE8C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0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1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5"/>
  <sheetViews>
    <sheetView zoomScaleNormal="100" zoomScaleSheetLayoutView="100" workbookViewId="0">
      <pane xSplit="1" ySplit="1" topLeftCell="B32" activePane="bottomRight" state="frozen"/>
      <selection pane="topRight" activeCell="B1" sqref="B1"/>
      <selection pane="bottomLeft" activeCell="A2" sqref="A2"/>
      <selection pane="bottomRight" activeCell="E72" sqref="E72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1.62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0</v>
      </c>
      <c r="D3" s="94">
        <f>B3-C3-E3</f>
        <v>16704.400000000001</v>
      </c>
      <c r="E3" s="94">
        <f>SUM(F3:BE3)</f>
        <v>8295.6</v>
      </c>
      <c r="F3" s="95">
        <v>6750</v>
      </c>
      <c r="G3" s="95">
        <v>387.6</v>
      </c>
      <c r="H3" s="95">
        <v>468</v>
      </c>
      <c r="I3" s="95">
        <v>365</v>
      </c>
      <c r="J3" s="95">
        <v>325</v>
      </c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2804.7</v>
      </c>
      <c r="E5" s="94">
        <f>SUM(F5:BE5)</f>
        <v>5195.3</v>
      </c>
      <c r="F5" s="95">
        <v>4800</v>
      </c>
      <c r="G5" s="95">
        <v>395.3</v>
      </c>
      <c r="H5" s="95"/>
      <c r="I5" s="95"/>
      <c r="J5" s="95"/>
      <c r="K5" s="95"/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0</v>
      </c>
      <c r="D7" s="93">
        <f>B7-C7-E7</f>
        <v>141943.4</v>
      </c>
      <c r="E7" s="94">
        <f>SUM(F7:BE7)</f>
        <v>6056.6</v>
      </c>
      <c r="F7" s="95">
        <v>5600</v>
      </c>
      <c r="G7" s="95">
        <v>98</v>
      </c>
      <c r="H7" s="95">
        <v>358.6</v>
      </c>
      <c r="I7" s="95"/>
      <c r="J7" s="95"/>
      <c r="K7" s="95"/>
      <c r="L7" s="95"/>
      <c r="M7" s="95"/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/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62299</v>
      </c>
      <c r="E9" s="94">
        <f>SUM(F9:BE9)</f>
        <v>7701</v>
      </c>
      <c r="F9" s="95">
        <v>4450</v>
      </c>
      <c r="G9" s="95">
        <v>429</v>
      </c>
      <c r="H9" s="95">
        <v>300</v>
      </c>
      <c r="I9" s="95">
        <v>332</v>
      </c>
      <c r="J9" s="95">
        <v>473</v>
      </c>
      <c r="K9" s="95">
        <v>289</v>
      </c>
      <c r="L9" s="95">
        <v>358</v>
      </c>
      <c r="M9" s="98">
        <v>287</v>
      </c>
      <c r="N9" s="95">
        <v>446</v>
      </c>
      <c r="O9" s="95">
        <v>337</v>
      </c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94"/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0</v>
      </c>
      <c r="D11" s="111">
        <f>B11-C11-E11</f>
        <v>58379.8</v>
      </c>
      <c r="E11" s="112">
        <f>SUM(F11:BE11)</f>
        <v>4620.2</v>
      </c>
      <c r="F11" s="133">
        <v>499</v>
      </c>
      <c r="G11" s="134">
        <v>287</v>
      </c>
      <c r="H11" s="133">
        <v>259</v>
      </c>
      <c r="I11" s="134">
        <v>388</v>
      </c>
      <c r="J11" s="134">
        <v>387</v>
      </c>
      <c r="K11" s="134">
        <v>398</v>
      </c>
      <c r="L11" s="134">
        <v>286.2</v>
      </c>
      <c r="M11" s="134">
        <v>372</v>
      </c>
      <c r="N11" s="134">
        <v>500</v>
      </c>
      <c r="O11" s="134">
        <v>286</v>
      </c>
      <c r="P11" s="133">
        <v>500</v>
      </c>
      <c r="Q11" s="133">
        <v>359</v>
      </c>
      <c r="R11" s="133">
        <v>99</v>
      </c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0</v>
      </c>
      <c r="D13" s="128">
        <f>B13-C13-E13</f>
        <v>15936.8</v>
      </c>
      <c r="E13" s="128">
        <f>SUM(F13:BE13)</f>
        <v>5063.2</v>
      </c>
      <c r="F13" s="129">
        <v>485</v>
      </c>
      <c r="G13" s="129">
        <v>477</v>
      </c>
      <c r="H13" s="129">
        <v>459.2</v>
      </c>
      <c r="I13" s="129">
        <v>439</v>
      </c>
      <c r="J13" s="129">
        <v>482</v>
      </c>
      <c r="K13" s="129">
        <v>483</v>
      </c>
      <c r="L13" s="129">
        <v>486</v>
      </c>
      <c r="M13" s="129">
        <v>336</v>
      </c>
      <c r="N13" s="129">
        <v>311</v>
      </c>
      <c r="O13" s="129">
        <v>328</v>
      </c>
      <c r="P13" s="129">
        <v>489</v>
      </c>
      <c r="Q13" s="129">
        <v>288</v>
      </c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0</v>
      </c>
      <c r="D15" s="94">
        <f>B15-C15-E15</f>
        <v>11625</v>
      </c>
      <c r="E15" s="94">
        <f>SUM(F15:BE15)</f>
        <v>5375</v>
      </c>
      <c r="F15" s="95">
        <v>4500</v>
      </c>
      <c r="G15" s="100">
        <v>875</v>
      </c>
      <c r="H15" s="100"/>
      <c r="I15" s="100"/>
      <c r="J15" s="100"/>
      <c r="K15" s="100"/>
      <c r="L15" s="100"/>
      <c r="M15" s="100"/>
      <c r="N15" s="100"/>
      <c r="O15" s="100"/>
      <c r="P15" s="100"/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10000</v>
      </c>
      <c r="C17" s="128">
        <v>0</v>
      </c>
      <c r="D17" s="63">
        <f>B17-C17-E17</f>
        <v>4500</v>
      </c>
      <c r="E17" s="64">
        <f>SUM(F17:BE17)</f>
        <v>5500</v>
      </c>
      <c r="F17" s="65">
        <v>5500</v>
      </c>
      <c r="G17" s="65"/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3">
        <v>30</v>
      </c>
      <c r="B18" s="10">
        <f>SUM(B3,B5,B7,B9,B11,B13,B15,B17)</f>
        <v>362000</v>
      </c>
      <c r="C18" s="61">
        <f>SUM(C3,C5,C7,C9,C11,C13,C15,C17)</f>
        <v>0</v>
      </c>
      <c r="D18" s="6">
        <f>SUM(D3,D5,D7,D9,D11,D13,D15,D17)</f>
        <v>314193.09999999998</v>
      </c>
      <c r="E18" s="6">
        <f>SUM(E3,E5,E7,E9,E11,E13,E15,E17)</f>
        <v>47806.9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14796</v>
      </c>
      <c r="D21" s="103">
        <f>B21-C21-E21</f>
        <v>9911.1</v>
      </c>
      <c r="E21" s="93">
        <f>SUM(F21:BE21)</f>
        <v>2292.9</v>
      </c>
      <c r="F21" s="100">
        <v>385</v>
      </c>
      <c r="G21" s="100">
        <v>1000</v>
      </c>
      <c r="H21" s="100">
        <v>356.7</v>
      </c>
      <c r="I21" s="100">
        <v>180</v>
      </c>
      <c r="J21" s="100">
        <v>371.2</v>
      </c>
      <c r="K21" s="100"/>
      <c r="L21" s="100"/>
      <c r="M21" s="100"/>
      <c r="N21" s="100"/>
      <c r="O21" s="100"/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36</v>
      </c>
      <c r="E22" s="82">
        <v>14760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16495</v>
      </c>
      <c r="D23" s="106">
        <f>B23-C23-E23</f>
        <v>1035</v>
      </c>
      <c r="E23" s="105">
        <f>SUM(F23:BE23)</f>
        <v>13470</v>
      </c>
      <c r="F23" s="107">
        <v>12470</v>
      </c>
      <c r="G23" s="107"/>
      <c r="H23" s="107"/>
      <c r="I23" s="107"/>
      <c r="J23" s="107"/>
      <c r="K23" s="107"/>
      <c r="L23" s="107"/>
      <c r="M23" s="107"/>
      <c r="N23" s="107"/>
      <c r="O23" s="107"/>
      <c r="P23" s="107"/>
      <c r="Q23" s="107"/>
      <c r="R23" s="155">
        <v>1000</v>
      </c>
      <c r="S23" s="107"/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188</v>
      </c>
      <c r="C24" s="18"/>
      <c r="D24" s="4"/>
      <c r="E24" s="36" t="s">
        <v>124</v>
      </c>
      <c r="F24" s="155" t="s">
        <v>125</v>
      </c>
      <c r="G24" s="30" t="s">
        <v>65</v>
      </c>
      <c r="H24" s="30" t="s">
        <v>66</v>
      </c>
      <c r="I24" s="30" t="s">
        <v>67</v>
      </c>
      <c r="J24" s="155" t="s">
        <v>68</v>
      </c>
      <c r="K24" s="155" t="s">
        <v>164</v>
      </c>
      <c r="L24" s="119" t="s">
        <v>165</v>
      </c>
      <c r="M24" s="119" t="s">
        <v>68</v>
      </c>
      <c r="N24" s="30" t="s">
        <v>65</v>
      </c>
      <c r="O24" s="30" t="s">
        <v>66</v>
      </c>
      <c r="P24" s="30" t="s">
        <v>67</v>
      </c>
      <c r="Q24" s="30"/>
      <c r="R24" s="155" t="s">
        <v>179</v>
      </c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15300</v>
      </c>
      <c r="D25" s="94">
        <f>B25-C25-E25</f>
        <v>39430.699999999997</v>
      </c>
      <c r="E25" s="94">
        <f>SUM(F25:BE25)</f>
        <v>15269.300000000001</v>
      </c>
      <c r="F25" s="95">
        <v>13600</v>
      </c>
      <c r="G25" s="98">
        <v>478.2</v>
      </c>
      <c r="H25" s="98">
        <v>499</v>
      </c>
      <c r="I25" s="98">
        <v>214.9</v>
      </c>
      <c r="J25" s="98">
        <v>477.2</v>
      </c>
      <c r="K25" s="98"/>
      <c r="L25" s="98"/>
      <c r="M25" s="98"/>
      <c r="N25" s="98"/>
      <c r="O25" s="98"/>
      <c r="P25" s="98"/>
      <c r="Q25" s="98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185</v>
      </c>
      <c r="C26" s="46" t="s">
        <v>114</v>
      </c>
      <c r="D26" s="3"/>
      <c r="E26" s="3"/>
      <c r="F26" s="30"/>
      <c r="G26" s="30"/>
      <c r="H26" s="30"/>
      <c r="I26" s="30"/>
      <c r="J26" s="30" t="s">
        <v>159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0</v>
      </c>
      <c r="D27" s="117">
        <f>B27-C27-E27</f>
        <v>753</v>
      </c>
      <c r="E27" s="118">
        <f>SUM(F27:BE27)</f>
        <v>12247</v>
      </c>
      <c r="F27" s="119">
        <v>7600</v>
      </c>
      <c r="G27" s="119"/>
      <c r="H27" s="119"/>
      <c r="I27" s="119"/>
      <c r="J27" s="119"/>
      <c r="K27" s="119"/>
      <c r="L27" s="119"/>
      <c r="M27" s="119"/>
      <c r="N27" s="119">
        <v>352</v>
      </c>
      <c r="O27" s="119">
        <v>289</v>
      </c>
      <c r="P27" s="119">
        <v>37</v>
      </c>
      <c r="Q27" s="119">
        <v>499</v>
      </c>
      <c r="R27" s="119">
        <v>1000</v>
      </c>
      <c r="S27" s="119">
        <v>102</v>
      </c>
      <c r="T27" s="117">
        <v>2368</v>
      </c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/>
      <c r="J28" s="4"/>
      <c r="K28" s="30"/>
      <c r="L28" s="4"/>
      <c r="M28" s="30"/>
      <c r="N28" s="193" t="s">
        <v>177</v>
      </c>
      <c r="O28" s="192"/>
      <c r="P28" s="193" t="s">
        <v>177</v>
      </c>
      <c r="Q28" s="192"/>
      <c r="R28" s="192" t="s">
        <v>183</v>
      </c>
      <c r="S28" s="193" t="s">
        <v>177</v>
      </c>
      <c r="T28" s="192">
        <v>4812</v>
      </c>
      <c r="U28" s="192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0</v>
      </c>
      <c r="D29" s="117">
        <f>B29-C29-E29</f>
        <v>13110</v>
      </c>
      <c r="E29" s="118">
        <f>SUM(F29:BE29)</f>
        <v>6890</v>
      </c>
      <c r="F29" s="119">
        <v>4550</v>
      </c>
      <c r="G29" s="119">
        <v>497</v>
      </c>
      <c r="H29" s="119">
        <v>375</v>
      </c>
      <c r="I29" s="119">
        <v>500</v>
      </c>
      <c r="J29" s="119">
        <v>968</v>
      </c>
      <c r="K29" s="119"/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185</v>
      </c>
      <c r="C30" s="36" t="s">
        <v>31</v>
      </c>
      <c r="D30" s="30"/>
      <c r="E30" s="82">
        <v>0</v>
      </c>
      <c r="F30" s="82">
        <v>0</v>
      </c>
      <c r="G30" s="30"/>
      <c r="H30" s="30"/>
      <c r="I30" s="30"/>
      <c r="J30" s="30" t="s">
        <v>189</v>
      </c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5177</v>
      </c>
      <c r="D31" s="123">
        <f>B31-C31-E31</f>
        <v>40234.400000000001</v>
      </c>
      <c r="E31" s="122">
        <f>SUM(F31:BE31)</f>
        <v>6588.6</v>
      </c>
      <c r="F31" s="124">
        <v>3000</v>
      </c>
      <c r="G31" s="124">
        <v>291</v>
      </c>
      <c r="H31" s="124">
        <v>295</v>
      </c>
      <c r="I31" s="124">
        <v>302</v>
      </c>
      <c r="J31" s="124">
        <v>312</v>
      </c>
      <c r="K31" s="124">
        <v>311</v>
      </c>
      <c r="L31" s="124">
        <v>362</v>
      </c>
      <c r="M31" s="124">
        <v>399</v>
      </c>
      <c r="N31" s="124">
        <v>428.3</v>
      </c>
      <c r="O31" s="124">
        <v>477</v>
      </c>
      <c r="P31" s="124">
        <v>411.3</v>
      </c>
      <c r="Q31" s="124"/>
      <c r="R31" s="124"/>
      <c r="S31" s="124"/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168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 t="s">
        <v>173</v>
      </c>
      <c r="J32" s="30"/>
      <c r="K32" s="30"/>
      <c r="L32" s="30">
        <v>1</v>
      </c>
      <c r="M32" s="30">
        <v>2</v>
      </c>
      <c r="N32" s="30">
        <v>3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4725</v>
      </c>
      <c r="D33" s="111">
        <f>B33-C33-E33</f>
        <v>-140.69999999999982</v>
      </c>
      <c r="E33" s="111">
        <f>SUM(F33:BE33)</f>
        <v>5415.7</v>
      </c>
      <c r="F33" s="113">
        <v>4600</v>
      </c>
      <c r="G33" s="113">
        <v>363.7</v>
      </c>
      <c r="H33" s="113">
        <v>452</v>
      </c>
      <c r="I33" s="113"/>
      <c r="J33" s="113"/>
      <c r="K33" s="113"/>
      <c r="L33" s="113"/>
      <c r="M33" s="113"/>
      <c r="N33" s="113"/>
      <c r="O33" s="113"/>
      <c r="P33" s="113"/>
      <c r="Q33" s="113"/>
      <c r="R33" s="113"/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168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/>
      <c r="M34" s="4"/>
      <c r="N34" s="30"/>
      <c r="O34" s="155"/>
      <c r="P34" s="155"/>
      <c r="Q34" s="155"/>
      <c r="R34" s="168"/>
      <c r="S34" s="168"/>
      <c r="T34" s="155"/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3000</v>
      </c>
      <c r="D35" s="93">
        <f>B35-C35-E35</f>
        <v>11392.8</v>
      </c>
      <c r="E35" s="93">
        <f>SUM(F35:BE35)</f>
        <v>3607.2</v>
      </c>
      <c r="F35" s="100">
        <v>498</v>
      </c>
      <c r="G35" s="100">
        <v>489.3</v>
      </c>
      <c r="H35" s="100">
        <v>425.7</v>
      </c>
      <c r="I35" s="100">
        <v>485.2</v>
      </c>
      <c r="J35" s="100">
        <v>352</v>
      </c>
      <c r="K35" s="100">
        <v>397</v>
      </c>
      <c r="L35" s="100">
        <v>487.2</v>
      </c>
      <c r="M35" s="100">
        <v>472.8</v>
      </c>
      <c r="N35" s="100"/>
      <c r="O35" s="100"/>
      <c r="P35" s="100"/>
      <c r="Q35" s="100"/>
      <c r="R35" s="100"/>
      <c r="S35" s="100"/>
      <c r="T35" s="93"/>
      <c r="U35" s="93"/>
      <c r="V35" s="93"/>
      <c r="W35" s="93"/>
      <c r="X35" s="93"/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169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59493</v>
      </c>
      <c r="D37" s="9">
        <f>SUM(D21,D23,D25,D27,D29,D31,D33,D35)</f>
        <v>115726.3</v>
      </c>
      <c r="E37" s="9">
        <f>SUM(E21,E23,E25,E27,E29,E31,E33,E35)</f>
        <v>65780.7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0</v>
      </c>
      <c r="G38" s="82">
        <v>3000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-415.69999999999936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173080.60000000003</v>
      </c>
      <c r="L40" s="2"/>
      <c r="M40" s="73" t="s">
        <v>29</v>
      </c>
      <c r="N40" s="74">
        <f>SUM(N39,-K40)</f>
        <v>-173496.30000000005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429919.39999999997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7" spans="1:20">
      <c r="D57" s="178"/>
      <c r="E57" s="178" t="s">
        <v>162</v>
      </c>
    </row>
    <row r="58" spans="1:20">
      <c r="D58" s="178" t="s">
        <v>161</v>
      </c>
      <c r="E58" s="189">
        <v>1000</v>
      </c>
      <c r="H58" s="191" t="s">
        <v>170</v>
      </c>
      <c r="I58" s="191" t="s">
        <v>171</v>
      </c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2279.4</v>
      </c>
      <c r="B61" s="22">
        <v>0</v>
      </c>
      <c r="C61" s="24">
        <f>SUM(D61:U61)</f>
        <v>2279.4</v>
      </c>
      <c r="D61" s="27"/>
      <c r="E61" s="175">
        <v>499</v>
      </c>
      <c r="F61" s="176">
        <v>472.8</v>
      </c>
      <c r="G61" s="176">
        <v>477</v>
      </c>
      <c r="H61" s="176">
        <v>358.6</v>
      </c>
      <c r="I61" s="176">
        <v>472</v>
      </c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-938.99999999999977</v>
      </c>
      <c r="B63" s="22">
        <v>0</v>
      </c>
      <c r="C63" s="24">
        <f>SUM(D63:U63)</f>
        <v>-938.99999999999977</v>
      </c>
      <c r="D63" s="27"/>
      <c r="E63" s="186">
        <v>452</v>
      </c>
      <c r="F63" s="186">
        <v>477.2</v>
      </c>
      <c r="G63" s="186">
        <v>99</v>
      </c>
      <c r="H63" s="186">
        <v>123</v>
      </c>
      <c r="I63" s="186">
        <v>85</v>
      </c>
      <c r="J63" s="187">
        <v>52</v>
      </c>
      <c r="K63" s="187">
        <v>120</v>
      </c>
      <c r="L63" s="187">
        <v>-2347.1999999999998</v>
      </c>
      <c r="M63" s="187"/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194" t="s">
        <v>186</v>
      </c>
      <c r="G64" s="26"/>
      <c r="H64" s="26"/>
      <c r="I64" s="143"/>
      <c r="J64" s="45"/>
    </row>
    <row r="65" spans="1:13">
      <c r="A65" s="20">
        <f>SUM(B65:C65)</f>
        <v>-1756.0999999999997</v>
      </c>
      <c r="B65" s="22">
        <v>0</v>
      </c>
      <c r="C65" s="24">
        <f>SUM(D65:U65)</f>
        <v>-1756.0999999999997</v>
      </c>
      <c r="D65" s="28"/>
      <c r="E65" s="185">
        <v>497.7</v>
      </c>
      <c r="F65" s="185">
        <v>395</v>
      </c>
      <c r="G65" s="185">
        <v>214.9</v>
      </c>
      <c r="H65" s="185">
        <v>115</v>
      </c>
      <c r="I65" s="185">
        <v>-2978.7</v>
      </c>
    </row>
    <row r="66" spans="1:13">
      <c r="A66" s="21">
        <f>SUM(A61,A63,A65)</f>
        <v>-415.69999999999936</v>
      </c>
      <c r="B66" s="22">
        <f>SUM(B61,B63,B65)</f>
        <v>0</v>
      </c>
      <c r="C66" s="22">
        <f>SUM(C61,C63,C65)</f>
        <v>-415.69999999999936</v>
      </c>
      <c r="D66" s="167" t="s">
        <v>108</v>
      </c>
      <c r="E66" s="143"/>
      <c r="F66" s="143"/>
      <c r="G66" s="26"/>
      <c r="H66" s="26" t="s">
        <v>166</v>
      </c>
      <c r="I66" s="26"/>
    </row>
    <row r="67" spans="1:13">
      <c r="C67" s="173">
        <f>SUM(E67:M67)</f>
        <v>0</v>
      </c>
      <c r="D67" s="178" t="s">
        <v>121</v>
      </c>
      <c r="E67" s="173"/>
      <c r="F67" s="173"/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0</v>
      </c>
      <c r="D68" s="178" t="s">
        <v>120</v>
      </c>
      <c r="E68" s="173"/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0</v>
      </c>
      <c r="D69" s="14" t="s">
        <v>118</v>
      </c>
      <c r="E69" s="172"/>
      <c r="F69" s="172"/>
      <c r="G69" s="172"/>
      <c r="H69" s="172"/>
      <c r="I69" s="172"/>
    </row>
    <row r="70" spans="1:13">
      <c r="A70" s="83"/>
      <c r="B70" s="69"/>
      <c r="C70" s="172">
        <f>SUM(E70:M70)</f>
        <v>0</v>
      </c>
      <c r="D70" s="14" t="s">
        <v>119</v>
      </c>
      <c r="E70" s="172"/>
      <c r="F70" s="172"/>
      <c r="G70" s="172"/>
      <c r="H70" s="172"/>
      <c r="I70" s="172"/>
    </row>
    <row r="71" spans="1:13">
      <c r="A71" s="83"/>
      <c r="B71" s="69"/>
      <c r="C71" s="172">
        <f>SUM(E71:V71)</f>
        <v>1262</v>
      </c>
      <c r="D71" s="14" t="s">
        <v>161</v>
      </c>
      <c r="E71" s="172">
        <v>679</v>
      </c>
      <c r="F71" s="172">
        <v>583</v>
      </c>
      <c r="G71" s="172"/>
      <c r="H71" s="172"/>
      <c r="I71" s="172"/>
    </row>
    <row r="72" spans="1:13">
      <c r="A72" s="182" t="s">
        <v>129</v>
      </c>
      <c r="B72" s="173">
        <f>SUM(C67:C71)</f>
        <v>1262</v>
      </c>
      <c r="C72" s="172"/>
      <c r="D72" s="172"/>
      <c r="E72" s="172">
        <v>5094</v>
      </c>
      <c r="F72" s="172" t="s">
        <v>184</v>
      </c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88" spans="1:7">
      <c r="D88" s="1" t="s">
        <v>140</v>
      </c>
      <c r="E88" s="1" t="s">
        <v>176</v>
      </c>
    </row>
    <row r="89" spans="1:7">
      <c r="D89" s="1" t="s">
        <v>180</v>
      </c>
      <c r="E89" s="1" t="s">
        <v>181</v>
      </c>
      <c r="F89" s="1" t="s">
        <v>182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6" spans="3:6">
      <c r="C116" s="1" t="s">
        <v>142</v>
      </c>
      <c r="D116" s="1">
        <v>5</v>
      </c>
      <c r="E116" s="1">
        <v>25</v>
      </c>
      <c r="F116" s="1">
        <v>25000</v>
      </c>
    </row>
    <row r="117" spans="3:6">
      <c r="C117" s="1" t="s">
        <v>140</v>
      </c>
      <c r="D117" s="1">
        <v>5</v>
      </c>
      <c r="E117" s="1">
        <v>24</v>
      </c>
      <c r="F117" s="1">
        <v>17000</v>
      </c>
    </row>
    <row r="118" spans="3:6">
      <c r="C118" s="1" t="s">
        <v>80</v>
      </c>
      <c r="D118" s="1">
        <v>5</v>
      </c>
      <c r="E118" s="1">
        <v>25</v>
      </c>
      <c r="F118" s="1">
        <v>31000</v>
      </c>
    </row>
    <row r="119" spans="3:6">
      <c r="C119" s="1" t="s">
        <v>146</v>
      </c>
      <c r="D119" s="1">
        <v>5</v>
      </c>
    </row>
    <row r="123" spans="3:6">
      <c r="C123" s="1" t="s">
        <v>42</v>
      </c>
      <c r="D123" s="1">
        <v>21</v>
      </c>
    </row>
    <row r="124" spans="3:6">
      <c r="C124" s="1" t="s">
        <v>144</v>
      </c>
      <c r="D124" s="1">
        <v>20</v>
      </c>
    </row>
    <row r="125" spans="3:6">
      <c r="C125" s="1" t="s">
        <v>82</v>
      </c>
      <c r="D125" s="1">
        <v>21</v>
      </c>
    </row>
  </sheetData>
  <phoneticPr fontId="24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B1" workbookViewId="0">
      <selection activeCell="R6" sqref="R5:R6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Y8" sqref="Y8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9" sqref="B29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G14" sqref="G14"/>
    </sheetView>
  </sheetViews>
  <sheetFormatPr defaultRowHeight="13.5"/>
  <sheetData/>
  <phoneticPr fontId="16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3"/>
  <sheetViews>
    <sheetView zoomScaleNormal="100" zoomScaleSheetLayoutView="100" workbookViewId="0">
      <pane xSplit="1" ySplit="1" topLeftCell="B35" activePane="bottomRight" state="frozen"/>
      <selection pane="topRight" activeCell="B1" sqref="B1"/>
      <selection pane="bottomLeft" activeCell="A2" sqref="A2"/>
      <selection pane="bottomRight" activeCell="P66" sqref="P66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0</v>
      </c>
      <c r="D3" s="94">
        <f>B3-C3-E3</f>
        <v>17718</v>
      </c>
      <c r="E3" s="94">
        <f>SUM(F3:BE3)</f>
        <v>7282</v>
      </c>
      <c r="F3" s="95">
        <v>7282</v>
      </c>
      <c r="G3" s="95"/>
      <c r="H3" s="95"/>
      <c r="I3" s="95"/>
      <c r="J3" s="95"/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6123</v>
      </c>
      <c r="E5" s="94">
        <f>SUM(F5:BE5)</f>
        <v>1877</v>
      </c>
      <c r="F5" s="95">
        <v>1565</v>
      </c>
      <c r="G5" s="95">
        <v>312</v>
      </c>
      <c r="H5" s="95"/>
      <c r="I5" s="95"/>
      <c r="J5" s="95"/>
      <c r="K5" s="95"/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0</v>
      </c>
      <c r="D7" s="93">
        <f>B7-C7-E7</f>
        <v>139447.9</v>
      </c>
      <c r="E7" s="94">
        <f>SUM(F7:BE7)</f>
        <v>8552.1000000000022</v>
      </c>
      <c r="F7" s="95">
        <v>6725</v>
      </c>
      <c r="G7" s="95">
        <v>369.8</v>
      </c>
      <c r="H7" s="95">
        <v>389</v>
      </c>
      <c r="I7" s="95">
        <v>357.6</v>
      </c>
      <c r="J7" s="95">
        <v>372</v>
      </c>
      <c r="K7" s="95">
        <v>338.7</v>
      </c>
      <c r="L7" s="95"/>
      <c r="M7" s="95"/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/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62482</v>
      </c>
      <c r="E9" s="94">
        <f>SUM(F9:BE9)</f>
        <v>7518</v>
      </c>
      <c r="F9" s="95">
        <v>6811</v>
      </c>
      <c r="G9" s="95">
        <v>387</v>
      </c>
      <c r="H9" s="95"/>
      <c r="I9" s="95"/>
      <c r="J9" s="95">
        <v>320</v>
      </c>
      <c r="K9" s="95"/>
      <c r="L9" s="95"/>
      <c r="M9" s="98"/>
      <c r="N9" s="95"/>
      <c r="O9" s="95"/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4"/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0</v>
      </c>
      <c r="D11" s="111">
        <f>B11-C11-E11</f>
        <v>57371</v>
      </c>
      <c r="E11" s="112">
        <f>SUM(F11:BE11)</f>
        <v>5629</v>
      </c>
      <c r="F11" s="133">
        <v>4890</v>
      </c>
      <c r="G11" s="134">
        <v>453</v>
      </c>
      <c r="H11" s="133">
        <v>286</v>
      </c>
      <c r="I11" s="134"/>
      <c r="J11" s="134"/>
      <c r="K11" s="134"/>
      <c r="L11" s="134"/>
      <c r="M11" s="134"/>
      <c r="N11" s="134"/>
      <c r="O11" s="134"/>
      <c r="P11" s="133"/>
      <c r="Q11" s="133"/>
      <c r="R11" s="133"/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0</v>
      </c>
      <c r="D13" s="128">
        <f>B13-C13-E13</f>
        <v>15493</v>
      </c>
      <c r="E13" s="128">
        <f>SUM(F13:BE13)</f>
        <v>5507</v>
      </c>
      <c r="F13" s="129">
        <v>5382</v>
      </c>
      <c r="G13" s="129">
        <v>125</v>
      </c>
      <c r="H13" s="129"/>
      <c r="I13" s="129"/>
      <c r="J13" s="129"/>
      <c r="K13" s="129"/>
      <c r="L13" s="129"/>
      <c r="M13" s="129"/>
      <c r="N13" s="129"/>
      <c r="O13" s="129"/>
      <c r="P13" s="129"/>
      <c r="Q13" s="129"/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0</v>
      </c>
      <c r="D15" s="93">
        <f>B15-C15-E15</f>
        <v>12640.2</v>
      </c>
      <c r="E15" s="94">
        <f>SUM(F15:BE15)</f>
        <v>4359.8</v>
      </c>
      <c r="F15" s="95">
        <v>4359.8</v>
      </c>
      <c r="G15" s="100"/>
      <c r="H15" s="100"/>
      <c r="I15" s="100"/>
      <c r="J15" s="100"/>
      <c r="K15" s="100"/>
      <c r="L15" s="100"/>
      <c r="M15" s="100"/>
      <c r="N15" s="100"/>
      <c r="O15" s="100"/>
      <c r="P15" s="100"/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10000</v>
      </c>
      <c r="C17" s="63">
        <v>3451.9</v>
      </c>
      <c r="D17" s="63">
        <f>B17-C17-E17</f>
        <v>1563.1000000000004</v>
      </c>
      <c r="E17" s="64">
        <f>SUM(F17:BE17)</f>
        <v>4985</v>
      </c>
      <c r="F17" s="65">
        <v>485</v>
      </c>
      <c r="G17" s="65">
        <v>4500</v>
      </c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6">
        <v>1109</v>
      </c>
      <c r="B18" s="10">
        <f>SUM(B3,B5,B7,B9,B11,B13,B15,B17)</f>
        <v>362000</v>
      </c>
      <c r="C18" s="61">
        <f>SUM(C3,C5,C7,C9,C11,C13,C15,C17)</f>
        <v>3451.9</v>
      </c>
      <c r="D18" s="6">
        <f>SUM(D3,D5,D7,D9,D11,D13,D15,D17)</f>
        <v>312838.2</v>
      </c>
      <c r="E18" s="6">
        <f>SUM(E3,E5,E7,E9,E11,E13,E15,E17)</f>
        <v>45709.900000000009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3526</v>
      </c>
      <c r="D21" s="103">
        <f>B21-C21-E21</f>
        <v>6053.0999999999985</v>
      </c>
      <c r="E21" s="93">
        <f>SUM(F21:BE21)</f>
        <v>17420.900000000001</v>
      </c>
      <c r="F21" s="100">
        <v>3250</v>
      </c>
      <c r="G21" s="100">
        <v>6392</v>
      </c>
      <c r="H21" s="100">
        <v>362</v>
      </c>
      <c r="I21" s="100">
        <v>425</v>
      </c>
      <c r="J21" s="100">
        <v>2589</v>
      </c>
      <c r="K21" s="100">
        <v>489</v>
      </c>
      <c r="L21" s="100">
        <v>895</v>
      </c>
      <c r="M21" s="100">
        <v>186.9</v>
      </c>
      <c r="N21" s="100">
        <v>2832</v>
      </c>
      <c r="O21" s="100"/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0</v>
      </c>
      <c r="E22" s="82">
        <v>3526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8880</v>
      </c>
      <c r="D23" s="106">
        <f>B23-C23-E23</f>
        <v>13700</v>
      </c>
      <c r="E23" s="105">
        <f>SUM(F23:BE23)</f>
        <v>8420</v>
      </c>
      <c r="F23" s="107">
        <v>8420</v>
      </c>
      <c r="G23" s="107"/>
      <c r="H23" s="107"/>
      <c r="I23" s="107"/>
      <c r="J23" s="107"/>
      <c r="K23" s="107"/>
      <c r="L23" s="107"/>
      <c r="M23" s="107"/>
      <c r="N23" s="107"/>
      <c r="O23" s="107"/>
      <c r="P23" s="107"/>
      <c r="Q23" s="107"/>
      <c r="R23" s="107"/>
      <c r="S23" s="107"/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151</v>
      </c>
      <c r="C24" s="18"/>
      <c r="D24" s="4"/>
      <c r="E24" s="36" t="s">
        <v>124</v>
      </c>
      <c r="F24" s="30" t="s">
        <v>125</v>
      </c>
      <c r="G24" s="30" t="s">
        <v>65</v>
      </c>
      <c r="H24" s="30" t="s">
        <v>66</v>
      </c>
      <c r="I24" s="30" t="s">
        <v>67</v>
      </c>
      <c r="J24" s="30" t="s">
        <v>155</v>
      </c>
      <c r="K24" s="30"/>
      <c r="L24" s="30" t="s">
        <v>157</v>
      </c>
      <c r="M24" s="30"/>
      <c r="N24" s="30" t="s">
        <v>65</v>
      </c>
      <c r="O24" s="30" t="s">
        <v>66</v>
      </c>
      <c r="P24" s="30" t="s">
        <v>67</v>
      </c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10566</v>
      </c>
      <c r="D25" s="94">
        <f>B25-C25-E25</f>
        <v>55622.400000000001</v>
      </c>
      <c r="E25" s="94">
        <f>SUM(F25:BE25)</f>
        <v>3811.6</v>
      </c>
      <c r="F25" s="95">
        <v>388.6</v>
      </c>
      <c r="G25" s="98">
        <v>482</v>
      </c>
      <c r="H25" s="98">
        <v>428</v>
      </c>
      <c r="I25" s="98">
        <v>396</v>
      </c>
      <c r="J25" s="98">
        <v>366</v>
      </c>
      <c r="K25" s="98">
        <v>498</v>
      </c>
      <c r="L25" s="98">
        <v>352</v>
      </c>
      <c r="M25" s="98">
        <v>472</v>
      </c>
      <c r="N25" s="98">
        <v>429</v>
      </c>
      <c r="O25" s="98"/>
      <c r="P25" s="98"/>
      <c r="Q25" s="98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154</v>
      </c>
      <c r="C26" s="46" t="s">
        <v>114</v>
      </c>
      <c r="D26" s="3"/>
      <c r="E26" s="3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>
        <v>5564</v>
      </c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9000</v>
      </c>
      <c r="D27" s="117">
        <f>B27-C27-E27</f>
        <v>-142.39999999999964</v>
      </c>
      <c r="E27" s="118">
        <f>SUM(F27:BE27)</f>
        <v>4142.3999999999996</v>
      </c>
      <c r="F27" s="119">
        <v>486.2</v>
      </c>
      <c r="G27" s="184">
        <v>365.2</v>
      </c>
      <c r="H27" s="184">
        <v>386</v>
      </c>
      <c r="I27" s="184">
        <v>496</v>
      </c>
      <c r="J27" s="184">
        <v>489</v>
      </c>
      <c r="K27" s="184">
        <v>482</v>
      </c>
      <c r="L27" s="184">
        <v>277</v>
      </c>
      <c r="M27" s="184">
        <v>439</v>
      </c>
      <c r="N27" s="119">
        <v>322</v>
      </c>
      <c r="O27" s="119">
        <v>400</v>
      </c>
      <c r="P27" s="119"/>
      <c r="Q27" s="119"/>
      <c r="R27" s="119"/>
      <c r="S27" s="119"/>
      <c r="T27" s="117"/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 t="s">
        <v>152</v>
      </c>
      <c r="J28" s="4" t="s">
        <v>152</v>
      </c>
      <c r="K28" s="30"/>
      <c r="L28" s="4" t="s">
        <v>152</v>
      </c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5571.81</v>
      </c>
      <c r="D29" s="117">
        <f>B29-C29-E29</f>
        <v>12794.189999999999</v>
      </c>
      <c r="E29" s="118">
        <f>SUM(F29:BE29)</f>
        <v>1634</v>
      </c>
      <c r="F29" s="119">
        <v>367</v>
      </c>
      <c r="G29" s="119">
        <v>236</v>
      </c>
      <c r="H29" s="119">
        <v>470</v>
      </c>
      <c r="I29" s="119">
        <v>172</v>
      </c>
      <c r="J29" s="119">
        <v>389</v>
      </c>
      <c r="K29" s="119"/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154</v>
      </c>
      <c r="C30" s="36" t="s">
        <v>31</v>
      </c>
      <c r="D30" s="30"/>
      <c r="E30" s="82">
        <v>4148.8900000000003</v>
      </c>
      <c r="F30" s="82">
        <v>1422.92</v>
      </c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10048</v>
      </c>
      <c r="D31" s="123">
        <f>B31-C31-E31</f>
        <v>40097</v>
      </c>
      <c r="E31" s="122">
        <f>SUM(F31:BE31)</f>
        <v>1855</v>
      </c>
      <c r="F31" s="124">
        <v>388</v>
      </c>
      <c r="G31" s="124">
        <v>500</v>
      </c>
      <c r="H31" s="124">
        <v>337</v>
      </c>
      <c r="I31" s="124">
        <v>498</v>
      </c>
      <c r="J31" s="124">
        <v>132</v>
      </c>
      <c r="K31" s="124"/>
      <c r="L31" s="124"/>
      <c r="M31" s="124"/>
      <c r="N31" s="124"/>
      <c r="O31" s="124"/>
      <c r="P31" s="124"/>
      <c r="Q31" s="124"/>
      <c r="R31" s="124"/>
      <c r="S31" s="124"/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156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/>
      <c r="J32" s="30"/>
      <c r="K32" s="30"/>
      <c r="L32" s="32"/>
      <c r="M32" s="32"/>
      <c r="N32" s="30">
        <v>1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5447</v>
      </c>
      <c r="D33" s="111">
        <f>B33-C33-E33</f>
        <v>3666</v>
      </c>
      <c r="E33" s="111">
        <f>SUM(F33:BE33)</f>
        <v>887</v>
      </c>
      <c r="F33" s="113">
        <v>433</v>
      </c>
      <c r="G33" s="113">
        <v>352</v>
      </c>
      <c r="H33" s="113">
        <v>102</v>
      </c>
      <c r="I33" s="113"/>
      <c r="J33" s="113"/>
      <c r="K33" s="113"/>
      <c r="L33" s="113"/>
      <c r="M33" s="113"/>
      <c r="N33" s="113"/>
      <c r="O33" s="113"/>
      <c r="P33" s="113"/>
      <c r="Q33" s="113"/>
      <c r="R33" s="113"/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156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 t="s">
        <v>126</v>
      </c>
      <c r="M34" s="4"/>
      <c r="N34" s="30"/>
      <c r="O34" s="155" t="s">
        <v>111</v>
      </c>
      <c r="P34" s="155"/>
      <c r="Q34" s="155"/>
      <c r="R34" s="168"/>
      <c r="S34" s="168"/>
      <c r="T34" s="155" t="s">
        <v>127</v>
      </c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10864.09</v>
      </c>
      <c r="D35" s="93">
        <f>B35-C35-E35</f>
        <v>5115.6099999999997</v>
      </c>
      <c r="E35" s="93">
        <f>SUM(F35:BE35)</f>
        <v>2020.3</v>
      </c>
      <c r="F35" s="100">
        <v>498.3</v>
      </c>
      <c r="G35" s="100">
        <v>367</v>
      </c>
      <c r="H35" s="100">
        <v>497</v>
      </c>
      <c r="I35" s="100">
        <v>135</v>
      </c>
      <c r="J35" s="100">
        <v>126</v>
      </c>
      <c r="K35" s="100">
        <v>397</v>
      </c>
      <c r="L35" s="100"/>
      <c r="M35" s="100"/>
      <c r="N35" s="100"/>
      <c r="O35" s="100"/>
      <c r="P35" s="100"/>
      <c r="Q35" s="100"/>
      <c r="R35" s="100"/>
      <c r="S35" s="100"/>
      <c r="T35" s="93"/>
      <c r="U35" s="93"/>
      <c r="V35" s="93"/>
      <c r="W35" s="93"/>
      <c r="X35" s="93"/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123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63902.899999999994</v>
      </c>
      <c r="D37" s="9">
        <f>SUM(D21,D23,D25,D27,D29,D31,D33,D35)</f>
        <v>136905.9</v>
      </c>
      <c r="E37" s="9">
        <f>SUM(E21,E23,E25,E27,E29,E31,E33,E35)</f>
        <v>40191.200000000004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6271.96</v>
      </c>
      <c r="G38" s="82">
        <v>4592.13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-2794.6000000000004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153255.90000000002</v>
      </c>
      <c r="L40" s="2"/>
      <c r="M40" s="73" t="s">
        <v>29</v>
      </c>
      <c r="N40" s="74">
        <f>SUM(N39,-K40)</f>
        <v>-156050.50000000003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449744.1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8" spans="1:20"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0</v>
      </c>
      <c r="B61" s="22">
        <v>0</v>
      </c>
      <c r="C61" s="24">
        <f>SUM(D61:U61)</f>
        <v>0</v>
      </c>
      <c r="D61" s="27"/>
      <c r="E61" s="175"/>
      <c r="F61" s="176"/>
      <c r="G61" s="176"/>
      <c r="H61" s="176"/>
      <c r="I61" s="176"/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-792.3</v>
      </c>
      <c r="B63" s="22">
        <v>0</v>
      </c>
      <c r="C63" s="24">
        <f>SUM(D63:U63)</f>
        <v>-792.3</v>
      </c>
      <c r="D63" s="27"/>
      <c r="E63" s="186">
        <v>186.9</v>
      </c>
      <c r="F63" s="186">
        <v>31</v>
      </c>
      <c r="G63" s="186">
        <v>365.2</v>
      </c>
      <c r="H63" s="186">
        <v>429.2</v>
      </c>
      <c r="I63" s="186">
        <v>389</v>
      </c>
      <c r="J63" s="187">
        <v>442</v>
      </c>
      <c r="K63" s="187">
        <v>-2635.6</v>
      </c>
      <c r="L63" s="187"/>
      <c r="M63" s="187"/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26"/>
      <c r="G64" s="26"/>
      <c r="H64" s="26"/>
      <c r="I64" s="143"/>
      <c r="J64" s="45"/>
    </row>
    <row r="65" spans="1:13">
      <c r="A65" s="20">
        <f>SUM(B65:C65)</f>
        <v>-2002.3000000000002</v>
      </c>
      <c r="B65" s="22">
        <v>0</v>
      </c>
      <c r="C65" s="24">
        <f>SUM(D65:U65)</f>
        <v>-2002.3000000000002</v>
      </c>
      <c r="D65" s="28"/>
      <c r="E65" s="185">
        <v>485.2</v>
      </c>
      <c r="F65" s="185">
        <v>12</v>
      </c>
      <c r="G65" s="185">
        <v>13</v>
      </c>
      <c r="H65" s="185">
        <v>15</v>
      </c>
      <c r="I65" s="185">
        <v>388.3</v>
      </c>
      <c r="J65" s="1">
        <v>397</v>
      </c>
      <c r="K65" s="1">
        <v>499</v>
      </c>
      <c r="L65" s="1">
        <v>-3811.8</v>
      </c>
    </row>
    <row r="66" spans="1:13">
      <c r="A66" s="21">
        <f>SUM(A61,A63,A65)</f>
        <v>-2794.6000000000004</v>
      </c>
      <c r="B66" s="22">
        <f>SUM(B61,B63,B65)</f>
        <v>0</v>
      </c>
      <c r="C66" s="22">
        <f>SUM(C61,C63,C65)</f>
        <v>-2794.6000000000004</v>
      </c>
      <c r="D66" s="167" t="s">
        <v>108</v>
      </c>
      <c r="E66" s="143"/>
      <c r="F66" s="143"/>
      <c r="G66" s="26"/>
      <c r="H66" s="26"/>
      <c r="I66" s="26" t="s">
        <v>158</v>
      </c>
    </row>
    <row r="67" spans="1:13">
      <c r="C67" s="173">
        <f>SUM(E67:M67)</f>
        <v>427.8</v>
      </c>
      <c r="D67" s="178" t="s">
        <v>121</v>
      </c>
      <c r="E67" s="173">
        <v>52</v>
      </c>
      <c r="F67" s="173">
        <v>375.8</v>
      </c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362</v>
      </c>
      <c r="D68" s="178" t="s">
        <v>120</v>
      </c>
      <c r="E68" s="173">
        <v>362</v>
      </c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536</v>
      </c>
      <c r="D69" s="14" t="s">
        <v>118</v>
      </c>
      <c r="E69" s="172">
        <v>500</v>
      </c>
      <c r="F69" s="172">
        <v>36</v>
      </c>
      <c r="G69" s="172"/>
      <c r="H69" s="172"/>
      <c r="I69" s="172"/>
    </row>
    <row r="70" spans="1:13">
      <c r="A70" s="83"/>
      <c r="B70" s="69"/>
      <c r="C70" s="172">
        <f>SUM(E70:M70)</f>
        <v>1020</v>
      </c>
      <c r="D70" s="14" t="s">
        <v>119</v>
      </c>
      <c r="E70" s="172">
        <v>1020</v>
      </c>
      <c r="F70" s="172"/>
      <c r="G70" s="172"/>
      <c r="H70" s="172"/>
      <c r="I70" s="172"/>
    </row>
    <row r="71" spans="1:13">
      <c r="A71" s="83"/>
      <c r="B71" s="69"/>
      <c r="C71" s="172">
        <f>SUM(E71:V71)</f>
        <v>716.8</v>
      </c>
      <c r="D71" s="14" t="s">
        <v>136</v>
      </c>
      <c r="E71" s="172">
        <v>367</v>
      </c>
      <c r="F71" s="172">
        <v>88</v>
      </c>
      <c r="G71" s="172">
        <v>261.8</v>
      </c>
      <c r="H71" s="172"/>
      <c r="I71" s="172"/>
    </row>
    <row r="72" spans="1:13">
      <c r="A72" s="182" t="s">
        <v>129</v>
      </c>
      <c r="B72" s="173">
        <f>SUM(C67:C71)</f>
        <v>3062.6000000000004</v>
      </c>
      <c r="C72" s="172"/>
      <c r="D72" s="172"/>
      <c r="E72" s="172"/>
      <c r="F72" s="172"/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4" spans="3:6">
      <c r="C114" s="1" t="s">
        <v>142</v>
      </c>
      <c r="D114" s="1">
        <v>5</v>
      </c>
      <c r="E114" s="1">
        <v>25</v>
      </c>
      <c r="F114" s="1">
        <v>25000</v>
      </c>
    </row>
    <row r="115" spans="3:6">
      <c r="C115" s="1" t="s">
        <v>140</v>
      </c>
      <c r="D115" s="1">
        <v>5</v>
      </c>
      <c r="E115" s="1">
        <v>24</v>
      </c>
      <c r="F115" s="1">
        <v>17000</v>
      </c>
    </row>
    <row r="116" spans="3:6">
      <c r="C116" s="1" t="s">
        <v>80</v>
      </c>
      <c r="D116" s="1">
        <v>5</v>
      </c>
      <c r="E116" s="1">
        <v>25</v>
      </c>
      <c r="F116" s="1">
        <v>31000</v>
      </c>
    </row>
    <row r="117" spans="3:6">
      <c r="C117" s="1" t="s">
        <v>146</v>
      </c>
      <c r="D117" s="1">
        <v>5</v>
      </c>
    </row>
    <row r="121" spans="3:6">
      <c r="C121" s="1" t="s">
        <v>42</v>
      </c>
      <c r="D121" s="1">
        <v>21</v>
      </c>
    </row>
    <row r="122" spans="3:6">
      <c r="C122" s="1" t="s">
        <v>144</v>
      </c>
      <c r="D122" s="1">
        <v>20</v>
      </c>
    </row>
    <row r="123" spans="3:6">
      <c r="C123" s="1" t="s">
        <v>82</v>
      </c>
      <c r="D123" s="1">
        <v>21</v>
      </c>
    </row>
  </sheetData>
  <phoneticPr fontId="21" type="noConversion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3"/>
  <sheetViews>
    <sheetView zoomScaleNormal="100" zoomScaleSheetLayoutView="100" workbookViewId="0">
      <pane xSplit="1" ySplit="1" topLeftCell="B50" activePane="bottomRight" state="frozen"/>
      <selection pane="topRight" activeCell="B1" sqref="B1"/>
      <selection pane="bottomLeft" activeCell="A2" sqref="A2"/>
      <selection pane="bottomRight" activeCell="G65" sqref="G65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0</v>
      </c>
      <c r="D3" s="94">
        <f>B3-C3-E3</f>
        <v>17218</v>
      </c>
      <c r="E3" s="94">
        <f>SUM(F3:BE3)</f>
        <v>7782</v>
      </c>
      <c r="F3" s="95">
        <v>7282</v>
      </c>
      <c r="G3" s="95"/>
      <c r="H3" s="95"/>
      <c r="I3" s="95">
        <v>500</v>
      </c>
      <c r="J3" s="95"/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4909</v>
      </c>
      <c r="E5" s="94">
        <f>SUM(F5:BE5)</f>
        <v>3091</v>
      </c>
      <c r="F5" s="95">
        <v>1565</v>
      </c>
      <c r="G5" s="95">
        <v>312</v>
      </c>
      <c r="H5" s="95">
        <v>252</v>
      </c>
      <c r="I5" s="95">
        <v>358</v>
      </c>
      <c r="J5" s="95">
        <v>302</v>
      </c>
      <c r="K5" s="95">
        <v>302</v>
      </c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0</v>
      </c>
      <c r="D7" s="93">
        <f>B7-C7-E7</f>
        <v>138948.6</v>
      </c>
      <c r="E7" s="94">
        <f>SUM(F7:BE7)</f>
        <v>9051.4000000000015</v>
      </c>
      <c r="F7" s="95">
        <v>6725</v>
      </c>
      <c r="G7" s="95">
        <v>369.8</v>
      </c>
      <c r="H7" s="95">
        <v>389</v>
      </c>
      <c r="I7" s="95">
        <v>357.6</v>
      </c>
      <c r="J7" s="95">
        <v>372</v>
      </c>
      <c r="K7" s="95">
        <v>338.7</v>
      </c>
      <c r="L7" s="95">
        <v>377.3</v>
      </c>
      <c r="M7" s="95">
        <v>122</v>
      </c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/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62482</v>
      </c>
      <c r="E9" s="94">
        <f>SUM(F9:BE9)</f>
        <v>7518</v>
      </c>
      <c r="F9" s="95">
        <v>6811</v>
      </c>
      <c r="G9" s="95">
        <v>387</v>
      </c>
      <c r="H9" s="95"/>
      <c r="I9" s="95"/>
      <c r="J9" s="95">
        <v>320</v>
      </c>
      <c r="K9" s="95"/>
      <c r="L9" s="95"/>
      <c r="M9" s="98"/>
      <c r="N9" s="95"/>
      <c r="O9" s="95"/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4"/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0</v>
      </c>
      <c r="D11" s="111">
        <f>B11-C11-E11</f>
        <v>57371</v>
      </c>
      <c r="E11" s="112">
        <f>SUM(F11:BE11)</f>
        <v>5629</v>
      </c>
      <c r="F11" s="133">
        <v>4890</v>
      </c>
      <c r="G11" s="134">
        <v>453</v>
      </c>
      <c r="H11" s="133">
        <v>286</v>
      </c>
      <c r="I11" s="134"/>
      <c r="J11" s="134"/>
      <c r="K11" s="134"/>
      <c r="L11" s="134"/>
      <c r="M11" s="134"/>
      <c r="N11" s="134"/>
      <c r="O11" s="134"/>
      <c r="P11" s="133"/>
      <c r="Q11" s="133"/>
      <c r="R11" s="133"/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0</v>
      </c>
      <c r="D13" s="128">
        <f>B13-C13-E13</f>
        <v>15493</v>
      </c>
      <c r="E13" s="128">
        <f>SUM(F13:BE13)</f>
        <v>5507</v>
      </c>
      <c r="F13" s="129">
        <v>5382</v>
      </c>
      <c r="G13" s="129">
        <v>125</v>
      </c>
      <c r="H13" s="129"/>
      <c r="I13" s="129"/>
      <c r="J13" s="129"/>
      <c r="K13" s="129"/>
      <c r="L13" s="129"/>
      <c r="M13" s="129"/>
      <c r="N13" s="129"/>
      <c r="O13" s="129"/>
      <c r="P13" s="129"/>
      <c r="Q13" s="129"/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0</v>
      </c>
      <c r="D15" s="93">
        <f>B15-C15-E15</f>
        <v>12640.2</v>
      </c>
      <c r="E15" s="94">
        <f>SUM(F15:BE15)</f>
        <v>4359.8</v>
      </c>
      <c r="F15" s="95">
        <v>4359.8</v>
      </c>
      <c r="G15" s="100"/>
      <c r="H15" s="100"/>
      <c r="I15" s="100"/>
      <c r="J15" s="100"/>
      <c r="K15" s="100"/>
      <c r="L15" s="100"/>
      <c r="M15" s="100"/>
      <c r="N15" s="100"/>
      <c r="O15" s="100"/>
      <c r="P15" s="100"/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10000</v>
      </c>
      <c r="C17" s="63">
        <v>0</v>
      </c>
      <c r="D17" s="63">
        <f>B17-C17-E17</f>
        <v>7015</v>
      </c>
      <c r="E17" s="64">
        <f>SUM(F17:BE17)</f>
        <v>2985</v>
      </c>
      <c r="F17" s="65">
        <v>485</v>
      </c>
      <c r="G17" s="65">
        <v>2500</v>
      </c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3">
        <v>30</v>
      </c>
      <c r="B18" s="10">
        <f>SUM(B3,B5,B7,B9,B11,B13,B15,B17)</f>
        <v>362000</v>
      </c>
      <c r="C18" s="61">
        <f>SUM(C3,C5,C7,C9,C11,C13,C15,C17)</f>
        <v>0</v>
      </c>
      <c r="D18" s="6">
        <f>SUM(D3,D5,D7,D9,D11,D13,D15,D17)</f>
        <v>316076.79999999999</v>
      </c>
      <c r="E18" s="6">
        <f>SUM(E3,E5,E7,E9,E11,E13,E15,E17)</f>
        <v>45923.200000000004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3526</v>
      </c>
      <c r="D21" s="103">
        <f>B21-C21-E21</f>
        <v>5778.0999999999985</v>
      </c>
      <c r="E21" s="93">
        <f>SUM(F21:BE21)</f>
        <v>17695.900000000001</v>
      </c>
      <c r="F21" s="100">
        <v>3250</v>
      </c>
      <c r="G21" s="100">
        <v>6392</v>
      </c>
      <c r="H21" s="100">
        <v>362</v>
      </c>
      <c r="I21" s="100">
        <v>425</v>
      </c>
      <c r="J21" s="100">
        <v>2589</v>
      </c>
      <c r="K21" s="100">
        <v>489</v>
      </c>
      <c r="L21" s="100">
        <v>895</v>
      </c>
      <c r="M21" s="100">
        <v>186.9</v>
      </c>
      <c r="N21" s="100">
        <v>2832</v>
      </c>
      <c r="O21" s="100">
        <v>275</v>
      </c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0</v>
      </c>
      <c r="E22" s="82">
        <v>3526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8880</v>
      </c>
      <c r="D23" s="106">
        <f>B23-C23-E23</f>
        <v>7849</v>
      </c>
      <c r="E23" s="105">
        <f>SUM(F23:BE23)</f>
        <v>14271</v>
      </c>
      <c r="F23" s="107">
        <v>8420</v>
      </c>
      <c r="G23" s="107">
        <v>489</v>
      </c>
      <c r="H23" s="107">
        <v>2136</v>
      </c>
      <c r="I23" s="107">
        <v>932</v>
      </c>
      <c r="J23" s="107">
        <v>675</v>
      </c>
      <c r="K23" s="107">
        <v>685</v>
      </c>
      <c r="L23" s="107">
        <v>252</v>
      </c>
      <c r="M23" s="107">
        <v>232</v>
      </c>
      <c r="N23" s="107">
        <v>450</v>
      </c>
      <c r="O23" s="107"/>
      <c r="P23" s="107"/>
      <c r="Q23" s="107"/>
      <c r="R23" s="107"/>
      <c r="S23" s="107"/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151</v>
      </c>
      <c r="C24" s="18"/>
      <c r="D24" s="4"/>
      <c r="E24" s="36" t="s">
        <v>124</v>
      </c>
      <c r="F24" s="30" t="s">
        <v>125</v>
      </c>
      <c r="G24" s="30" t="s">
        <v>65</v>
      </c>
      <c r="H24" s="30" t="s">
        <v>66</v>
      </c>
      <c r="I24" s="30" t="s">
        <v>67</v>
      </c>
      <c r="J24" s="30" t="s">
        <v>155</v>
      </c>
      <c r="K24" s="30"/>
      <c r="L24" s="30" t="s">
        <v>157</v>
      </c>
      <c r="M24" s="30"/>
      <c r="N24" s="30" t="s">
        <v>65</v>
      </c>
      <c r="O24" s="30" t="s">
        <v>66</v>
      </c>
      <c r="P24" s="30" t="s">
        <v>67</v>
      </c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10566</v>
      </c>
      <c r="D25" s="94">
        <f>B25-C25-E25</f>
        <v>50182</v>
      </c>
      <c r="E25" s="94">
        <f>SUM(F25:BE25)</f>
        <v>9252</v>
      </c>
      <c r="F25" s="95">
        <v>4800</v>
      </c>
      <c r="G25" s="98">
        <v>355</v>
      </c>
      <c r="H25" s="98">
        <v>786</v>
      </c>
      <c r="I25" s="98">
        <v>493</v>
      </c>
      <c r="J25" s="98">
        <v>486</v>
      </c>
      <c r="K25" s="98">
        <v>498</v>
      </c>
      <c r="L25" s="98">
        <v>499</v>
      </c>
      <c r="M25" s="98">
        <v>488</v>
      </c>
      <c r="N25" s="98">
        <v>472</v>
      </c>
      <c r="O25" s="98">
        <v>375</v>
      </c>
      <c r="P25" s="98"/>
      <c r="Q25" s="98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154</v>
      </c>
      <c r="C26" s="46" t="s">
        <v>114</v>
      </c>
      <c r="D26" s="3"/>
      <c r="E26" s="3"/>
      <c r="F26" s="30"/>
      <c r="G26" s="30"/>
      <c r="H26" s="30"/>
      <c r="I26" s="30"/>
      <c r="J26" s="30" t="s">
        <v>159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5000</v>
      </c>
      <c r="D27" s="117">
        <f>B27-C27-E27</f>
        <v>3857.6000000000004</v>
      </c>
      <c r="E27" s="118">
        <f>SUM(F27:BE27)</f>
        <v>4142.3999999999996</v>
      </c>
      <c r="F27" s="119">
        <v>486.2</v>
      </c>
      <c r="G27" s="184">
        <v>365.2</v>
      </c>
      <c r="H27" s="184">
        <v>386</v>
      </c>
      <c r="I27" s="184">
        <v>496</v>
      </c>
      <c r="J27" s="184">
        <v>489</v>
      </c>
      <c r="K27" s="184">
        <v>482</v>
      </c>
      <c r="L27" s="184">
        <v>277</v>
      </c>
      <c r="M27" s="184">
        <v>439</v>
      </c>
      <c r="N27" s="119">
        <v>322</v>
      </c>
      <c r="O27" s="119">
        <v>400</v>
      </c>
      <c r="P27" s="119"/>
      <c r="Q27" s="119"/>
      <c r="R27" s="119"/>
      <c r="S27" s="119"/>
      <c r="T27" s="117"/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 t="s">
        <v>152</v>
      </c>
      <c r="J28" s="4" t="s">
        <v>152</v>
      </c>
      <c r="K28" s="30"/>
      <c r="L28" s="4" t="s">
        <v>152</v>
      </c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5571.81</v>
      </c>
      <c r="D29" s="117">
        <f>B29-C29-E29</f>
        <v>11494.189999999999</v>
      </c>
      <c r="E29" s="118">
        <f>SUM(F29:BE29)</f>
        <v>2934</v>
      </c>
      <c r="F29" s="119">
        <v>367</v>
      </c>
      <c r="G29" s="119">
        <v>236</v>
      </c>
      <c r="H29" s="119">
        <v>470</v>
      </c>
      <c r="I29" s="119">
        <v>172</v>
      </c>
      <c r="J29" s="119">
        <v>389</v>
      </c>
      <c r="K29" s="119">
        <v>352</v>
      </c>
      <c r="L29" s="119">
        <v>385</v>
      </c>
      <c r="M29" s="119">
        <v>198</v>
      </c>
      <c r="N29" s="119">
        <v>365</v>
      </c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154</v>
      </c>
      <c r="C30" s="36" t="s">
        <v>31</v>
      </c>
      <c r="D30" s="30"/>
      <c r="E30" s="82">
        <v>4148.8900000000003</v>
      </c>
      <c r="F30" s="82">
        <v>1422.92</v>
      </c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10048</v>
      </c>
      <c r="D31" s="123">
        <f>B31-C31-E31</f>
        <v>37357.199999999997</v>
      </c>
      <c r="E31" s="122">
        <f>SUM(F31:BE31)</f>
        <v>4594.8</v>
      </c>
      <c r="F31" s="124">
        <v>388</v>
      </c>
      <c r="G31" s="124">
        <v>500</v>
      </c>
      <c r="H31" s="124">
        <v>337</v>
      </c>
      <c r="I31" s="124">
        <v>498</v>
      </c>
      <c r="J31" s="124">
        <v>132</v>
      </c>
      <c r="K31" s="124">
        <v>359.8</v>
      </c>
      <c r="L31" s="124">
        <v>292</v>
      </c>
      <c r="M31" s="124">
        <v>302</v>
      </c>
      <c r="N31" s="124">
        <v>299</v>
      </c>
      <c r="O31" s="124">
        <v>301</v>
      </c>
      <c r="P31" s="124">
        <v>332</v>
      </c>
      <c r="Q31" s="124">
        <v>298</v>
      </c>
      <c r="R31" s="124">
        <v>258</v>
      </c>
      <c r="S31" s="124">
        <v>298</v>
      </c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156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/>
      <c r="J32" s="30"/>
      <c r="K32" s="30"/>
      <c r="L32" s="30">
        <v>1</v>
      </c>
      <c r="M32" s="30">
        <v>2</v>
      </c>
      <c r="N32" s="30">
        <v>3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5447</v>
      </c>
      <c r="D33" s="111">
        <f>B33-C33-E33</f>
        <v>1997.8000000000002</v>
      </c>
      <c r="E33" s="111">
        <f>SUM(F33:BE33)</f>
        <v>2555.1999999999998</v>
      </c>
      <c r="F33" s="113">
        <v>433</v>
      </c>
      <c r="G33" s="113">
        <v>352</v>
      </c>
      <c r="H33" s="113">
        <v>102</v>
      </c>
      <c r="I33" s="113">
        <v>368</v>
      </c>
      <c r="J33" s="113">
        <v>365</v>
      </c>
      <c r="K33" s="113">
        <v>496.2</v>
      </c>
      <c r="L33" s="113">
        <v>439</v>
      </c>
      <c r="M33" s="113"/>
      <c r="N33" s="113"/>
      <c r="O33" s="113"/>
      <c r="P33" s="113"/>
      <c r="Q33" s="113"/>
      <c r="R33" s="113"/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156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 t="s">
        <v>126</v>
      </c>
      <c r="M34" s="4"/>
      <c r="N34" s="30"/>
      <c r="O34" s="155" t="s">
        <v>111</v>
      </c>
      <c r="P34" s="155"/>
      <c r="Q34" s="155"/>
      <c r="R34" s="168"/>
      <c r="S34" s="168"/>
      <c r="T34" s="155" t="s">
        <v>127</v>
      </c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10864.09</v>
      </c>
      <c r="D35" s="93">
        <f>B35-C35-E35</f>
        <v>1291.0099999999993</v>
      </c>
      <c r="E35" s="93">
        <f>SUM(F35:BE35)</f>
        <v>5844.9000000000005</v>
      </c>
      <c r="F35" s="100">
        <v>498.3</v>
      </c>
      <c r="G35" s="100">
        <v>567</v>
      </c>
      <c r="H35" s="100">
        <v>497</v>
      </c>
      <c r="I35" s="100">
        <v>135</v>
      </c>
      <c r="J35" s="100">
        <v>126</v>
      </c>
      <c r="K35" s="100">
        <v>397</v>
      </c>
      <c r="L35" s="100">
        <v>362</v>
      </c>
      <c r="M35" s="100">
        <v>398</v>
      </c>
      <c r="N35" s="100">
        <v>468</v>
      </c>
      <c r="O35" s="100">
        <v>475</v>
      </c>
      <c r="P35" s="100">
        <v>472</v>
      </c>
      <c r="Q35" s="100">
        <v>485</v>
      </c>
      <c r="R35" s="100">
        <v>482.3</v>
      </c>
      <c r="S35" s="100">
        <v>482.3</v>
      </c>
      <c r="T35" s="93"/>
      <c r="U35" s="93"/>
      <c r="V35" s="93"/>
      <c r="W35" s="93"/>
      <c r="X35" s="93"/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123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59902.899999999994</v>
      </c>
      <c r="D37" s="9">
        <f>SUM(D21,D23,D25,D27,D29,D31,D33,D35)</f>
        <v>119806.9</v>
      </c>
      <c r="E37" s="9">
        <f>SUM(E21,E23,E25,E27,E29,E31,E33,E35)</f>
        <v>61290.200000000004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6271.96</v>
      </c>
      <c r="G38" s="82">
        <v>4592.13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-1732.3999999999999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167116.30000000005</v>
      </c>
      <c r="L40" s="2"/>
      <c r="M40" s="73" t="s">
        <v>29</v>
      </c>
      <c r="N40" s="74">
        <f>SUM(N39,-K40)</f>
        <v>-168848.70000000004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435883.69999999995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8" spans="1:20"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439</v>
      </c>
      <c r="B61" s="22">
        <v>0</v>
      </c>
      <c r="C61" s="24">
        <f>SUM(D61:U61)</f>
        <v>439</v>
      </c>
      <c r="D61" s="27"/>
      <c r="E61" s="175">
        <v>439</v>
      </c>
      <c r="F61" s="176"/>
      <c r="G61" s="176"/>
      <c r="H61" s="176"/>
      <c r="I61" s="176"/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-1296.1999999999998</v>
      </c>
      <c r="B63" s="22">
        <v>0</v>
      </c>
      <c r="C63" s="24">
        <f>SUM(D63:U63)</f>
        <v>-1296.1999999999998</v>
      </c>
      <c r="D63" s="27"/>
      <c r="E63" s="186">
        <v>500</v>
      </c>
      <c r="F63" s="186">
        <v>473</v>
      </c>
      <c r="G63" s="186">
        <v>20</v>
      </c>
      <c r="H63" s="186">
        <v>25</v>
      </c>
      <c r="I63" s="186">
        <v>-2314.1999999999998</v>
      </c>
      <c r="J63" s="187"/>
      <c r="K63" s="187"/>
      <c r="L63" s="187"/>
      <c r="M63" s="187"/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26"/>
      <c r="G64" s="26"/>
      <c r="H64" s="26"/>
      <c r="I64" s="143"/>
      <c r="J64" s="45"/>
    </row>
    <row r="65" spans="1:13">
      <c r="A65" s="20">
        <f>SUM(B65:C65)</f>
        <v>-875.2</v>
      </c>
      <c r="B65" s="22">
        <v>0</v>
      </c>
      <c r="C65" s="24">
        <f>SUM(D65:U65)</f>
        <v>-875.2</v>
      </c>
      <c r="D65" s="28"/>
      <c r="E65" s="185">
        <v>85</v>
      </c>
      <c r="F65" s="185">
        <v>-960.2</v>
      </c>
      <c r="G65" s="185"/>
      <c r="H65" s="185"/>
      <c r="I65" s="185"/>
    </row>
    <row r="66" spans="1:13">
      <c r="A66" s="21">
        <f>SUM(A61,A63,A65)</f>
        <v>-1732.3999999999999</v>
      </c>
      <c r="B66" s="22">
        <f>SUM(B61,B63,B65)</f>
        <v>0</v>
      </c>
      <c r="C66" s="22">
        <f>SUM(C61,C63,C65)</f>
        <v>-1732.3999999999999</v>
      </c>
      <c r="D66" s="167" t="s">
        <v>108</v>
      </c>
      <c r="E66" s="143" t="s">
        <v>160</v>
      </c>
      <c r="F66" s="143"/>
      <c r="G66" s="26"/>
      <c r="H66" s="26"/>
      <c r="I66" s="26"/>
    </row>
    <row r="67" spans="1:13">
      <c r="C67" s="173">
        <f>SUM(E67:M67)</f>
        <v>427.8</v>
      </c>
      <c r="D67" s="178" t="s">
        <v>121</v>
      </c>
      <c r="E67" s="173">
        <v>52</v>
      </c>
      <c r="F67" s="173">
        <v>375.8</v>
      </c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362</v>
      </c>
      <c r="D68" s="178" t="s">
        <v>120</v>
      </c>
      <c r="E68" s="173">
        <v>362</v>
      </c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536</v>
      </c>
      <c r="D69" s="14" t="s">
        <v>118</v>
      </c>
      <c r="E69" s="172">
        <v>500</v>
      </c>
      <c r="F69" s="172">
        <v>36</v>
      </c>
      <c r="G69" s="172"/>
      <c r="H69" s="172"/>
      <c r="I69" s="172"/>
    </row>
    <row r="70" spans="1:13">
      <c r="A70" s="83"/>
      <c r="B70" s="69"/>
      <c r="C70" s="172">
        <f>SUM(E70:M70)</f>
        <v>1020</v>
      </c>
      <c r="D70" s="14" t="s">
        <v>119</v>
      </c>
      <c r="E70" s="172">
        <v>1020</v>
      </c>
      <c r="F70" s="172"/>
      <c r="G70" s="172"/>
      <c r="H70" s="172"/>
      <c r="I70" s="172"/>
    </row>
    <row r="71" spans="1:13">
      <c r="A71" s="83"/>
      <c r="B71" s="69"/>
      <c r="C71" s="172">
        <f>SUM(E71:V71)</f>
        <v>1002.8</v>
      </c>
      <c r="D71" s="14" t="s">
        <v>136</v>
      </c>
      <c r="E71" s="172">
        <v>367</v>
      </c>
      <c r="F71" s="172">
        <v>88</v>
      </c>
      <c r="G71" s="172">
        <v>261.8</v>
      </c>
      <c r="H71" s="172">
        <v>286</v>
      </c>
      <c r="I71" s="172"/>
    </row>
    <row r="72" spans="1:13">
      <c r="A72" s="182" t="s">
        <v>129</v>
      </c>
      <c r="B72" s="173">
        <f>SUM(C67:C71)</f>
        <v>3348.6000000000004</v>
      </c>
      <c r="C72" s="172"/>
      <c r="D72" s="172"/>
      <c r="E72" s="172"/>
      <c r="F72" s="172"/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4" spans="3:6">
      <c r="C114" s="1" t="s">
        <v>142</v>
      </c>
      <c r="D114" s="1">
        <v>5</v>
      </c>
      <c r="E114" s="1">
        <v>25</v>
      </c>
      <c r="F114" s="1">
        <v>25000</v>
      </c>
    </row>
    <row r="115" spans="3:6">
      <c r="C115" s="1" t="s">
        <v>140</v>
      </c>
      <c r="D115" s="1">
        <v>5</v>
      </c>
      <c r="E115" s="1">
        <v>24</v>
      </c>
      <c r="F115" s="1">
        <v>17000</v>
      </c>
    </row>
    <row r="116" spans="3:6">
      <c r="C116" s="1" t="s">
        <v>80</v>
      </c>
      <c r="D116" s="1">
        <v>5</v>
      </c>
      <c r="E116" s="1">
        <v>25</v>
      </c>
      <c r="F116" s="1">
        <v>31000</v>
      </c>
    </row>
    <row r="117" spans="3:6">
      <c r="C117" s="1" t="s">
        <v>146</v>
      </c>
      <c r="D117" s="1">
        <v>5</v>
      </c>
    </row>
    <row r="121" spans="3:6">
      <c r="C121" s="1" t="s">
        <v>42</v>
      </c>
      <c r="D121" s="1">
        <v>21</v>
      </c>
    </row>
    <row r="122" spans="3:6">
      <c r="C122" s="1" t="s">
        <v>144</v>
      </c>
      <c r="D122" s="1">
        <v>20</v>
      </c>
    </row>
    <row r="123" spans="3:6">
      <c r="C123" s="1" t="s">
        <v>82</v>
      </c>
      <c r="D123" s="1">
        <v>21</v>
      </c>
    </row>
  </sheetData>
  <phoneticPr fontId="21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3"/>
  <sheetViews>
    <sheetView zoomScaleNormal="100" zoomScaleSheetLayoutView="100" workbookViewId="0">
      <pane xSplit="1" ySplit="1" topLeftCell="B26" activePane="bottomRight" state="frozen"/>
      <selection pane="topRight" activeCell="B1" sqref="B1"/>
      <selection pane="bottomLeft" activeCell="A2" sqref="A2"/>
      <selection pane="bottomRight" activeCell="M62" sqref="M62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0</v>
      </c>
      <c r="D3" s="94">
        <f>B3-C3-E3</f>
        <v>17718</v>
      </c>
      <c r="E3" s="94">
        <f>SUM(F3:BE3)</f>
        <v>7282</v>
      </c>
      <c r="F3" s="95">
        <v>7282</v>
      </c>
      <c r="G3" s="95"/>
      <c r="H3" s="95"/>
      <c r="I3" s="95"/>
      <c r="J3" s="95"/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6076.71</v>
      </c>
      <c r="D5" s="93">
        <f>B5-C5-E5</f>
        <v>1025.29</v>
      </c>
      <c r="E5" s="94">
        <f>SUM(F5:BE5)</f>
        <v>898</v>
      </c>
      <c r="F5" s="95">
        <v>398</v>
      </c>
      <c r="G5" s="95">
        <v>500</v>
      </c>
      <c r="H5" s="95"/>
      <c r="I5" s="95"/>
      <c r="J5" s="95"/>
      <c r="K5" s="95"/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5742.8</v>
      </c>
      <c r="D7" s="93">
        <f>B7-C7-E7</f>
        <v>134415.80000000002</v>
      </c>
      <c r="E7" s="94">
        <f>SUM(F7:BE7)</f>
        <v>7841.4000000000005</v>
      </c>
      <c r="F7" s="95">
        <v>6725</v>
      </c>
      <c r="G7" s="95">
        <v>369.8</v>
      </c>
      <c r="H7" s="95">
        <v>389</v>
      </c>
      <c r="I7" s="95">
        <v>357.6</v>
      </c>
      <c r="J7" s="95"/>
      <c r="K7" s="95"/>
      <c r="L7" s="95"/>
      <c r="M7" s="95"/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/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62482</v>
      </c>
      <c r="E9" s="94">
        <f>SUM(F9:BE9)</f>
        <v>7518</v>
      </c>
      <c r="F9" s="95">
        <v>6811</v>
      </c>
      <c r="G9" s="95">
        <v>387</v>
      </c>
      <c r="H9" s="95"/>
      <c r="I9" s="95"/>
      <c r="J9" s="95">
        <v>320</v>
      </c>
      <c r="K9" s="95"/>
      <c r="L9" s="95"/>
      <c r="M9" s="98"/>
      <c r="N9" s="95"/>
      <c r="O9" s="95"/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4"/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1123.17</v>
      </c>
      <c r="D11" s="111">
        <f>B11-C11-E11</f>
        <v>56247.83</v>
      </c>
      <c r="E11" s="112">
        <f>SUM(F11:BE11)</f>
        <v>5629</v>
      </c>
      <c r="F11" s="133">
        <v>4890</v>
      </c>
      <c r="G11" s="134">
        <v>453</v>
      </c>
      <c r="H11" s="133">
        <v>286</v>
      </c>
      <c r="I11" s="134"/>
      <c r="J11" s="134"/>
      <c r="K11" s="134"/>
      <c r="L11" s="134"/>
      <c r="M11" s="134"/>
      <c r="N11" s="134"/>
      <c r="O11" s="134"/>
      <c r="P11" s="133"/>
      <c r="Q11" s="133"/>
      <c r="R11" s="133"/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5339</v>
      </c>
      <c r="D13" s="128">
        <f>B13-C13-E13</f>
        <v>10775.3</v>
      </c>
      <c r="E13" s="128">
        <f>SUM(F13:BE13)</f>
        <v>4885.7000000000007</v>
      </c>
      <c r="F13" s="129">
        <v>500</v>
      </c>
      <c r="G13" s="129">
        <v>182</v>
      </c>
      <c r="H13" s="129">
        <v>496</v>
      </c>
      <c r="I13" s="129">
        <v>500</v>
      </c>
      <c r="J13" s="129">
        <v>62</v>
      </c>
      <c r="K13" s="129">
        <v>500</v>
      </c>
      <c r="L13" s="129">
        <v>362.8</v>
      </c>
      <c r="M13" s="129">
        <v>380.6</v>
      </c>
      <c r="N13" s="129">
        <v>385</v>
      </c>
      <c r="O13" s="129">
        <v>225.3</v>
      </c>
      <c r="P13" s="129">
        <v>265</v>
      </c>
      <c r="Q13" s="129">
        <v>396</v>
      </c>
      <c r="R13" s="129">
        <v>378</v>
      </c>
      <c r="S13" s="129">
        <v>253</v>
      </c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4926</v>
      </c>
      <c r="D15" s="93">
        <f>B15-C15-E15</f>
        <v>6883.2</v>
      </c>
      <c r="E15" s="94">
        <f>SUM(F15:BE15)</f>
        <v>5190.8</v>
      </c>
      <c r="F15" s="95">
        <v>499</v>
      </c>
      <c r="G15" s="100">
        <v>259.7</v>
      </c>
      <c r="H15" s="100">
        <v>625</v>
      </c>
      <c r="I15" s="100">
        <v>472</v>
      </c>
      <c r="J15" s="100">
        <v>128</v>
      </c>
      <c r="K15" s="100">
        <v>286</v>
      </c>
      <c r="L15" s="100">
        <v>257.3</v>
      </c>
      <c r="M15" s="100">
        <v>271.8</v>
      </c>
      <c r="N15" s="100">
        <v>252</v>
      </c>
      <c r="O15" s="100">
        <v>152</v>
      </c>
      <c r="P15" s="100">
        <v>263</v>
      </c>
      <c r="Q15" s="100">
        <v>499</v>
      </c>
      <c r="R15" s="100">
        <v>429</v>
      </c>
      <c r="S15" s="100">
        <v>299</v>
      </c>
      <c r="T15" s="100">
        <v>498</v>
      </c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8000</v>
      </c>
      <c r="C17" s="63">
        <v>5451.9</v>
      </c>
      <c r="D17" s="63">
        <f>B17-C17-E17</f>
        <v>-2380.3999999999996</v>
      </c>
      <c r="E17" s="64">
        <f>SUM(F17:BE17)</f>
        <v>4928.5</v>
      </c>
      <c r="F17" s="65">
        <v>485</v>
      </c>
      <c r="G17" s="65">
        <v>282</v>
      </c>
      <c r="H17" s="65">
        <v>365.2</v>
      </c>
      <c r="I17" s="65">
        <v>483</v>
      </c>
      <c r="J17" s="65">
        <v>334.8</v>
      </c>
      <c r="K17" s="65">
        <v>489</v>
      </c>
      <c r="L17" s="65">
        <v>488.2</v>
      </c>
      <c r="M17" s="65">
        <v>486</v>
      </c>
      <c r="N17" s="65">
        <v>382</v>
      </c>
      <c r="O17" s="65">
        <v>472</v>
      </c>
      <c r="P17" s="65">
        <v>286.3</v>
      </c>
      <c r="Q17" s="65">
        <v>375</v>
      </c>
      <c r="R17" s="65"/>
      <c r="S17" s="65"/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6">
        <v>1109</v>
      </c>
      <c r="B18" s="10">
        <f>SUM(B3,B5,B7,B9,B11,B13,B15,B17)</f>
        <v>360000</v>
      </c>
      <c r="C18" s="61">
        <f>SUM(C3,C5,C7,C9,C11,C13,C15,C17)</f>
        <v>28659.58</v>
      </c>
      <c r="D18" s="6">
        <f>SUM(D3,D5,D7,D9,D11,D13,D15,D17)</f>
        <v>287167.02</v>
      </c>
      <c r="E18" s="6">
        <f>SUM(E3,E5,E7,E9,E11,E13,E15,E17)</f>
        <v>44173.400000000009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0</v>
      </c>
      <c r="D21" s="103">
        <f>B21-C21-E21</f>
        <v>23750</v>
      </c>
      <c r="E21" s="93">
        <f>SUM(F21:BE21)</f>
        <v>3250</v>
      </c>
      <c r="F21" s="100">
        <v>3250</v>
      </c>
      <c r="G21" s="100"/>
      <c r="H21" s="100"/>
      <c r="I21" s="100"/>
      <c r="J21" s="100"/>
      <c r="K21" s="100"/>
      <c r="L21" s="100"/>
      <c r="M21" s="100"/>
      <c r="N21" s="100"/>
      <c r="O21" s="100"/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0</v>
      </c>
      <c r="E22" s="82">
        <v>0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0</v>
      </c>
      <c r="D23" s="106">
        <f>B23-C23-E23</f>
        <v>24149.599999999999</v>
      </c>
      <c r="E23" s="105">
        <f>SUM(F23:BE23)</f>
        <v>6850.4</v>
      </c>
      <c r="F23" s="107">
        <v>520</v>
      </c>
      <c r="G23" s="107">
        <v>625</v>
      </c>
      <c r="H23" s="107">
        <v>1286</v>
      </c>
      <c r="I23" s="107">
        <v>286</v>
      </c>
      <c r="J23" s="107">
        <v>500</v>
      </c>
      <c r="K23" s="107">
        <v>486</v>
      </c>
      <c r="L23" s="107">
        <v>436</v>
      </c>
      <c r="M23" s="107">
        <v>463</v>
      </c>
      <c r="N23" s="107">
        <v>468</v>
      </c>
      <c r="O23" s="107">
        <v>452</v>
      </c>
      <c r="P23" s="107">
        <v>273.2</v>
      </c>
      <c r="Q23" s="107">
        <v>399</v>
      </c>
      <c r="R23" s="107">
        <v>467.2</v>
      </c>
      <c r="S23" s="107">
        <v>189</v>
      </c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130</v>
      </c>
      <c r="C24" s="18"/>
      <c r="D24" s="4"/>
      <c r="E24" s="36" t="s">
        <v>124</v>
      </c>
      <c r="F24" s="30" t="s">
        <v>125</v>
      </c>
      <c r="G24" s="30" t="s">
        <v>65</v>
      </c>
      <c r="H24" s="30" t="s">
        <v>66</v>
      </c>
      <c r="I24" s="30" t="s">
        <v>67</v>
      </c>
      <c r="J24" s="30"/>
      <c r="K24" s="30"/>
      <c r="L24" s="30"/>
      <c r="M24" s="30"/>
      <c r="N24" s="30" t="s">
        <v>65</v>
      </c>
      <c r="O24" s="30" t="s">
        <v>66</v>
      </c>
      <c r="P24" s="30" t="s">
        <v>67</v>
      </c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0</v>
      </c>
      <c r="D25" s="94">
        <f>B25-C25-E25</f>
        <v>60473.5</v>
      </c>
      <c r="E25" s="94">
        <f>SUM(F25:BE25)</f>
        <v>9526.5</v>
      </c>
      <c r="F25" s="95">
        <v>9091</v>
      </c>
      <c r="G25" s="98">
        <v>299</v>
      </c>
      <c r="H25" s="98">
        <v>136.5</v>
      </c>
      <c r="I25" s="98"/>
      <c r="J25" s="98"/>
      <c r="K25" s="98"/>
      <c r="L25" s="98"/>
      <c r="M25" s="98"/>
      <c r="N25" s="98"/>
      <c r="O25" s="98"/>
      <c r="P25" s="98"/>
      <c r="Q25" s="98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132</v>
      </c>
      <c r="C26" s="46" t="s">
        <v>114</v>
      </c>
      <c r="D26" s="3"/>
      <c r="E26" s="3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>
        <v>5564</v>
      </c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0</v>
      </c>
      <c r="D27" s="117">
        <f>B27-C27-E27</f>
        <v>1603.6000000000004</v>
      </c>
      <c r="E27" s="118">
        <f>SUM(F27:BE27)</f>
        <v>11396.4</v>
      </c>
      <c r="F27" s="119">
        <v>4200</v>
      </c>
      <c r="G27" s="184">
        <v>5945.2</v>
      </c>
      <c r="H27" s="184">
        <v>12</v>
      </c>
      <c r="I27" s="184">
        <v>369</v>
      </c>
      <c r="J27" s="184">
        <v>371</v>
      </c>
      <c r="K27" s="184">
        <v>187.3</v>
      </c>
      <c r="L27" s="184">
        <v>126.9</v>
      </c>
      <c r="M27" s="184">
        <v>185</v>
      </c>
      <c r="N27" s="119"/>
      <c r="O27" s="119"/>
      <c r="P27" s="119"/>
      <c r="Q27" s="119"/>
      <c r="R27" s="119"/>
      <c r="S27" s="119"/>
      <c r="T27" s="117"/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131</v>
      </c>
      <c r="C28" s="4"/>
      <c r="D28" s="4"/>
      <c r="E28" s="4"/>
      <c r="F28" s="30" t="s">
        <v>139</v>
      </c>
      <c r="G28" s="30">
        <v>6.5</v>
      </c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0</v>
      </c>
      <c r="D29" s="117">
        <f>B29-C29-E29</f>
        <v>16252.7</v>
      </c>
      <c r="E29" s="118">
        <f>SUM(F29:BE29)</f>
        <v>3747.3</v>
      </c>
      <c r="F29" s="119">
        <v>396</v>
      </c>
      <c r="G29" s="119">
        <v>482</v>
      </c>
      <c r="H29" s="119">
        <v>325</v>
      </c>
      <c r="I29" s="119">
        <v>361.3</v>
      </c>
      <c r="J29" s="119">
        <v>126.5</v>
      </c>
      <c r="K29" s="119">
        <v>336.5</v>
      </c>
      <c r="L29" s="119">
        <v>283</v>
      </c>
      <c r="M29" s="119">
        <v>175</v>
      </c>
      <c r="N29" s="119">
        <v>498</v>
      </c>
      <c r="O29" s="119">
        <v>335</v>
      </c>
      <c r="P29" s="119">
        <v>429</v>
      </c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132</v>
      </c>
      <c r="C30" s="36" t="s">
        <v>31</v>
      </c>
      <c r="D30" s="30"/>
      <c r="E30" s="82">
        <v>0</v>
      </c>
      <c r="F30" s="82">
        <v>0</v>
      </c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0</v>
      </c>
      <c r="D31" s="123">
        <f>B31-C31-E31</f>
        <v>42906</v>
      </c>
      <c r="E31" s="122">
        <f>SUM(F31:BE31)</f>
        <v>9094</v>
      </c>
      <c r="F31" s="124">
        <v>1000</v>
      </c>
      <c r="G31" s="124">
        <v>439</v>
      </c>
      <c r="H31" s="124">
        <v>602</v>
      </c>
      <c r="I31" s="124">
        <v>493.2</v>
      </c>
      <c r="J31" s="124">
        <v>365.3</v>
      </c>
      <c r="K31" s="124">
        <v>298</v>
      </c>
      <c r="L31" s="124">
        <v>283</v>
      </c>
      <c r="M31" s="124">
        <v>399</v>
      </c>
      <c r="N31" s="124">
        <v>298</v>
      </c>
      <c r="O31" s="124">
        <v>300</v>
      </c>
      <c r="P31" s="124">
        <v>300</v>
      </c>
      <c r="Q31" s="124">
        <v>296</v>
      </c>
      <c r="R31" s="124">
        <v>310.2</v>
      </c>
      <c r="S31" s="124">
        <v>291.3</v>
      </c>
      <c r="T31" s="124">
        <v>489</v>
      </c>
      <c r="U31" s="122">
        <v>2930</v>
      </c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>
        <v>6.14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/>
      <c r="J32" s="30"/>
      <c r="K32" s="30"/>
      <c r="L32" s="32"/>
      <c r="M32" s="32"/>
      <c r="N32" s="30">
        <v>1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12000</v>
      </c>
      <c r="C33" s="112">
        <v>0</v>
      </c>
      <c r="D33" s="111">
        <f>B33-C33-E33</f>
        <v>7669.3</v>
      </c>
      <c r="E33" s="111">
        <f>SUM(F33:BE33)</f>
        <v>4330.7</v>
      </c>
      <c r="F33" s="113">
        <v>352</v>
      </c>
      <c r="G33" s="113">
        <v>1360</v>
      </c>
      <c r="H33" s="113">
        <v>367.2</v>
      </c>
      <c r="I33" s="113">
        <v>135</v>
      </c>
      <c r="J33" s="113">
        <v>125</v>
      </c>
      <c r="K33" s="113">
        <v>123</v>
      </c>
      <c r="L33" s="113">
        <v>121.5</v>
      </c>
      <c r="M33" s="113">
        <v>486</v>
      </c>
      <c r="N33" s="113">
        <v>438</v>
      </c>
      <c r="O33" s="113">
        <v>398</v>
      </c>
      <c r="P33" s="113">
        <v>425</v>
      </c>
      <c r="Q33" s="113"/>
      <c r="R33" s="113"/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133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 t="s">
        <v>126</v>
      </c>
      <c r="M34" s="4"/>
      <c r="N34" s="30"/>
      <c r="O34" s="155" t="s">
        <v>111</v>
      </c>
      <c r="P34" s="155"/>
      <c r="Q34" s="155"/>
      <c r="R34" s="168"/>
      <c r="S34" s="168"/>
      <c r="T34" s="155" t="s">
        <v>127</v>
      </c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0</v>
      </c>
      <c r="D35" s="93">
        <f>B35-C35-E35</f>
        <v>8293.1</v>
      </c>
      <c r="E35" s="93">
        <f>SUM(F35:BE35)</f>
        <v>9706.9</v>
      </c>
      <c r="F35" s="100">
        <v>483.5</v>
      </c>
      <c r="G35" s="100">
        <v>269</v>
      </c>
      <c r="H35" s="100">
        <v>298.2</v>
      </c>
      <c r="I35" s="100">
        <v>1498.2</v>
      </c>
      <c r="J35" s="100">
        <v>6800</v>
      </c>
      <c r="K35" s="100">
        <v>358</v>
      </c>
      <c r="L35" s="100"/>
      <c r="M35" s="100"/>
      <c r="N35" s="100"/>
      <c r="O35" s="100"/>
      <c r="P35" s="100"/>
      <c r="Q35" s="100"/>
      <c r="R35" s="100"/>
      <c r="S35" s="100"/>
      <c r="T35" s="93"/>
      <c r="U35" s="93"/>
      <c r="V35" s="93"/>
      <c r="W35" s="93"/>
      <c r="X35" s="93"/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123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243000</v>
      </c>
      <c r="C37" s="17">
        <f>SUM(C21,C23,C25,C27,C29,C31,C33,C35)</f>
        <v>0</v>
      </c>
      <c r="D37" s="9">
        <f>SUM(D21,D23,D25,D27,D29,D31,D33,D35)</f>
        <v>185097.80000000002</v>
      </c>
      <c r="E37" s="9">
        <f>SUM(E21,E23,E25,E27,E29,E31,E33,E35)</f>
        <v>57902.200000000004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0</v>
      </c>
      <c r="G38" s="82">
        <v>0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-2794.6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130735.17999999993</v>
      </c>
      <c r="L40" s="2"/>
      <c r="M40" s="73" t="s">
        <v>29</v>
      </c>
      <c r="N40" s="74">
        <f>SUM(N39,-K40)</f>
        <v>-133529.77999999994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472264.82000000007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8" spans="1:20"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0</v>
      </c>
      <c r="B61" s="22">
        <v>0</v>
      </c>
      <c r="C61" s="24">
        <f>SUM(D61:U61)</f>
        <v>0</v>
      </c>
      <c r="D61" s="27"/>
      <c r="E61" s="175"/>
      <c r="F61" s="176"/>
      <c r="G61" s="176"/>
      <c r="H61" s="176"/>
      <c r="I61" s="176"/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-792.29999999999973</v>
      </c>
      <c r="B63" s="22">
        <v>0</v>
      </c>
      <c r="C63" s="24">
        <f>SUM(D63:U63)</f>
        <v>-792.29999999999973</v>
      </c>
      <c r="D63" s="27"/>
      <c r="E63" s="186">
        <v>365.2</v>
      </c>
      <c r="F63" s="186">
        <v>429.2</v>
      </c>
      <c r="G63" s="186">
        <v>389</v>
      </c>
      <c r="H63" s="186">
        <v>186.9</v>
      </c>
      <c r="I63" s="186">
        <v>-2635.6</v>
      </c>
      <c r="J63" s="187">
        <v>442</v>
      </c>
      <c r="K63" s="187">
        <v>31</v>
      </c>
      <c r="L63" s="187"/>
      <c r="M63" s="187"/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26"/>
      <c r="G64" s="26"/>
      <c r="H64" s="26"/>
      <c r="I64" s="143"/>
      <c r="J64" s="45"/>
    </row>
    <row r="65" spans="1:13">
      <c r="A65" s="20">
        <f>SUM(B65:C65)</f>
        <v>-2002.3000000000002</v>
      </c>
      <c r="B65" s="22">
        <v>0</v>
      </c>
      <c r="C65" s="24">
        <f>SUM(D65:U65)</f>
        <v>-2002.3000000000002</v>
      </c>
      <c r="D65" s="28"/>
      <c r="E65" s="185">
        <v>485.2</v>
      </c>
      <c r="F65" s="185">
        <v>12</v>
      </c>
      <c r="G65" s="185">
        <v>13</v>
      </c>
      <c r="H65" s="185">
        <v>15</v>
      </c>
      <c r="I65" s="185">
        <v>388.3</v>
      </c>
      <c r="J65" s="1">
        <v>397</v>
      </c>
      <c r="K65" s="1">
        <v>-3811.8</v>
      </c>
      <c r="L65" s="1">
        <v>499</v>
      </c>
    </row>
    <row r="66" spans="1:13">
      <c r="A66" s="21">
        <f>SUM(A61,A63,A65)</f>
        <v>-2794.6</v>
      </c>
      <c r="B66" s="22">
        <f>SUM(B61,B63,B65)</f>
        <v>0</v>
      </c>
      <c r="C66" s="22">
        <f>SUM(C61,C63,C65)</f>
        <v>-2794.6</v>
      </c>
      <c r="D66" s="167" t="s">
        <v>108</v>
      </c>
      <c r="E66" s="143"/>
      <c r="F66" s="143"/>
      <c r="G66" s="26"/>
      <c r="H66" s="26"/>
      <c r="I66" s="26"/>
    </row>
    <row r="67" spans="1:13">
      <c r="C67" s="173">
        <f>SUM(E67:M67)</f>
        <v>427.8</v>
      </c>
      <c r="D67" s="178" t="s">
        <v>121</v>
      </c>
      <c r="E67" s="173">
        <v>52</v>
      </c>
      <c r="F67" s="173">
        <v>375.8</v>
      </c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362</v>
      </c>
      <c r="D68" s="178" t="s">
        <v>120</v>
      </c>
      <c r="E68" s="173">
        <v>362</v>
      </c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536</v>
      </c>
      <c r="D69" s="14" t="s">
        <v>118</v>
      </c>
      <c r="E69" s="172">
        <v>500</v>
      </c>
      <c r="F69" s="172">
        <v>36</v>
      </c>
      <c r="G69" s="172"/>
      <c r="H69" s="172"/>
      <c r="I69" s="172"/>
    </row>
    <row r="70" spans="1:13">
      <c r="A70" s="83"/>
      <c r="B70" s="69"/>
      <c r="C70" s="172">
        <f>SUM(E70:M70)</f>
        <v>1020</v>
      </c>
      <c r="D70" s="14" t="s">
        <v>119</v>
      </c>
      <c r="E70" s="172">
        <v>1020</v>
      </c>
      <c r="F70" s="172"/>
      <c r="G70" s="172"/>
      <c r="H70" s="172"/>
      <c r="I70" s="172"/>
    </row>
    <row r="71" spans="1:13">
      <c r="A71" s="83"/>
      <c r="B71" s="69"/>
      <c r="C71" s="172">
        <f>SUM(E71:V71)</f>
        <v>716.8</v>
      </c>
      <c r="D71" s="14" t="s">
        <v>136</v>
      </c>
      <c r="E71" s="172">
        <v>367</v>
      </c>
      <c r="F71" s="172">
        <v>88</v>
      </c>
      <c r="G71" s="172">
        <v>261.8</v>
      </c>
      <c r="H71" s="172"/>
      <c r="I71" s="172"/>
    </row>
    <row r="72" spans="1:13">
      <c r="A72" s="182" t="s">
        <v>129</v>
      </c>
      <c r="B72" s="173">
        <f>SUM(C67:C71)</f>
        <v>3062.6000000000004</v>
      </c>
      <c r="C72" s="172"/>
      <c r="D72" s="172"/>
      <c r="E72" s="172"/>
      <c r="F72" s="172"/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4" spans="3:6">
      <c r="C114" s="1" t="s">
        <v>142</v>
      </c>
      <c r="D114" s="1">
        <v>5</v>
      </c>
      <c r="E114" s="1">
        <v>25</v>
      </c>
      <c r="F114" s="1">
        <v>25000</v>
      </c>
    </row>
    <row r="115" spans="3:6">
      <c r="C115" s="1" t="s">
        <v>140</v>
      </c>
      <c r="D115" s="1">
        <v>5</v>
      </c>
      <c r="E115" s="1">
        <v>24</v>
      </c>
      <c r="F115" s="1">
        <v>17000</v>
      </c>
    </row>
    <row r="116" spans="3:6">
      <c r="C116" s="1" t="s">
        <v>80</v>
      </c>
      <c r="D116" s="1">
        <v>5</v>
      </c>
      <c r="E116" s="1">
        <v>25</v>
      </c>
      <c r="F116" s="1">
        <v>31000</v>
      </c>
    </row>
    <row r="117" spans="3:6">
      <c r="C117" s="1" t="s">
        <v>146</v>
      </c>
      <c r="D117" s="1">
        <v>5</v>
      </c>
    </row>
    <row r="121" spans="3:6">
      <c r="C121" s="1" t="s">
        <v>42</v>
      </c>
      <c r="D121" s="1">
        <v>21</v>
      </c>
    </row>
    <row r="122" spans="3:6">
      <c r="C122" s="1" t="s">
        <v>144</v>
      </c>
      <c r="D122" s="1">
        <v>20</v>
      </c>
    </row>
    <row r="123" spans="3:6">
      <c r="C123" s="1" t="s">
        <v>82</v>
      </c>
      <c r="D123" s="1">
        <v>21</v>
      </c>
    </row>
  </sheetData>
  <phoneticPr fontId="21" type="noConversion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3"/>
  <sheetViews>
    <sheetView zoomScaleNormal="100" zoomScaleSheetLayoutView="100" workbookViewId="0">
      <pane xSplit="1" ySplit="1" topLeftCell="C41" activePane="bottomRight" state="frozen"/>
      <selection pane="topRight" activeCell="B1" sqref="B1"/>
      <selection pane="bottomLeft" activeCell="A2" sqref="A2"/>
      <selection pane="bottomRight" activeCell="J63" sqref="J63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8862</v>
      </c>
      <c r="D3" s="94">
        <f>B3-C3-E3</f>
        <v>13173.4</v>
      </c>
      <c r="E3" s="94">
        <f>SUM(F3:BE3)</f>
        <v>2964.6</v>
      </c>
      <c r="F3" s="95">
        <v>463</v>
      </c>
      <c r="G3" s="95">
        <v>392.8</v>
      </c>
      <c r="H3" s="95">
        <v>458</v>
      </c>
      <c r="I3" s="95"/>
      <c r="J3" s="95"/>
      <c r="K3" s="95"/>
      <c r="L3" s="95"/>
      <c r="M3" s="98"/>
      <c r="N3" s="95">
        <v>471.8</v>
      </c>
      <c r="O3" s="95">
        <v>483</v>
      </c>
      <c r="P3" s="95">
        <v>298</v>
      </c>
      <c r="Q3" s="95">
        <v>398</v>
      </c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4514</v>
      </c>
      <c r="E5" s="94">
        <f>SUM(F5:BE5)</f>
        <v>3486</v>
      </c>
      <c r="F5" s="95">
        <v>1565</v>
      </c>
      <c r="G5" s="95">
        <v>312</v>
      </c>
      <c r="H5" s="95">
        <v>252</v>
      </c>
      <c r="I5" s="95">
        <v>358</v>
      </c>
      <c r="J5" s="95">
        <v>302</v>
      </c>
      <c r="K5" s="95">
        <v>302</v>
      </c>
      <c r="L5" s="95">
        <v>395</v>
      </c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0</v>
      </c>
      <c r="D7" s="93">
        <f>B7-C7-E7</f>
        <v>138948.6</v>
      </c>
      <c r="E7" s="94">
        <f>SUM(F7:BE7)</f>
        <v>9051.4000000000015</v>
      </c>
      <c r="F7" s="95">
        <v>6725</v>
      </c>
      <c r="G7" s="95">
        <v>369.8</v>
      </c>
      <c r="H7" s="95">
        <v>389</v>
      </c>
      <c r="I7" s="95">
        <v>357.6</v>
      </c>
      <c r="J7" s="95">
        <v>372</v>
      </c>
      <c r="K7" s="95">
        <v>338.7</v>
      </c>
      <c r="L7" s="95">
        <v>377.3</v>
      </c>
      <c r="M7" s="95">
        <v>122</v>
      </c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/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62482</v>
      </c>
      <c r="E9" s="94">
        <f>SUM(F9:BE9)</f>
        <v>7518</v>
      </c>
      <c r="F9" s="95">
        <v>6811</v>
      </c>
      <c r="G9" s="95">
        <v>387</v>
      </c>
      <c r="H9" s="95"/>
      <c r="I9" s="95"/>
      <c r="J9" s="95">
        <v>320</v>
      </c>
      <c r="K9" s="95"/>
      <c r="L9" s="95"/>
      <c r="M9" s="98"/>
      <c r="N9" s="95"/>
      <c r="O9" s="95"/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4"/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0</v>
      </c>
      <c r="D11" s="111">
        <f>B11-C11-E11</f>
        <v>57371</v>
      </c>
      <c r="E11" s="112">
        <f>SUM(F11:BE11)</f>
        <v>5629</v>
      </c>
      <c r="F11" s="133">
        <v>4890</v>
      </c>
      <c r="G11" s="134">
        <v>453</v>
      </c>
      <c r="H11" s="133">
        <v>286</v>
      </c>
      <c r="I11" s="134"/>
      <c r="J11" s="134"/>
      <c r="K11" s="134"/>
      <c r="L11" s="134"/>
      <c r="M11" s="134"/>
      <c r="N11" s="134"/>
      <c r="O11" s="134"/>
      <c r="P11" s="133"/>
      <c r="Q11" s="133"/>
      <c r="R11" s="133"/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0</v>
      </c>
      <c r="D13" s="128">
        <f>B13-C13-E13</f>
        <v>15493</v>
      </c>
      <c r="E13" s="128">
        <f>SUM(F13:BE13)</f>
        <v>5507</v>
      </c>
      <c r="F13" s="129">
        <v>5382</v>
      </c>
      <c r="G13" s="129">
        <v>125</v>
      </c>
      <c r="H13" s="129"/>
      <c r="I13" s="129"/>
      <c r="J13" s="129"/>
      <c r="K13" s="129"/>
      <c r="L13" s="129"/>
      <c r="M13" s="129"/>
      <c r="N13" s="129"/>
      <c r="O13" s="129"/>
      <c r="P13" s="129"/>
      <c r="Q13" s="129"/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0</v>
      </c>
      <c r="D15" s="93">
        <f>B15-C15-E15</f>
        <v>12640.2</v>
      </c>
      <c r="E15" s="94">
        <f>SUM(F15:BE15)</f>
        <v>4359.8</v>
      </c>
      <c r="F15" s="95">
        <v>4359.8</v>
      </c>
      <c r="G15" s="100"/>
      <c r="H15" s="100"/>
      <c r="I15" s="100"/>
      <c r="J15" s="100"/>
      <c r="K15" s="100"/>
      <c r="L15" s="100"/>
      <c r="M15" s="100"/>
      <c r="N15" s="100"/>
      <c r="O15" s="100"/>
      <c r="P15" s="100"/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10000</v>
      </c>
      <c r="C17" s="63">
        <v>0</v>
      </c>
      <c r="D17" s="63">
        <f>B17-C17-E17</f>
        <v>7015</v>
      </c>
      <c r="E17" s="64">
        <f>SUM(F17:BE17)</f>
        <v>2985</v>
      </c>
      <c r="F17" s="65">
        <v>485</v>
      </c>
      <c r="G17" s="65">
        <v>2500</v>
      </c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3">
        <v>30</v>
      </c>
      <c r="B18" s="10">
        <f>SUM(B3,B5,B7,B9,B11,B13,B15,B17)</f>
        <v>362000</v>
      </c>
      <c r="C18" s="61">
        <f>SUM(C3,C5,C7,C9,C11,C13,C15,C17)</f>
        <v>8862</v>
      </c>
      <c r="D18" s="6">
        <f>SUM(D3,D5,D7,D9,D11,D13,D15,D17)</f>
        <v>311637.2</v>
      </c>
      <c r="E18" s="6">
        <f>SUM(E3,E5,E7,E9,E11,E13,E15,E17)</f>
        <v>41500.800000000003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3526</v>
      </c>
      <c r="D21" s="103">
        <f>B21-C21-E21</f>
        <v>5593.0999999999985</v>
      </c>
      <c r="E21" s="93">
        <f>SUM(F21:BE21)</f>
        <v>17880.900000000001</v>
      </c>
      <c r="F21" s="100">
        <v>3250</v>
      </c>
      <c r="G21" s="100">
        <v>6392</v>
      </c>
      <c r="H21" s="100">
        <v>362</v>
      </c>
      <c r="I21" s="100">
        <v>425</v>
      </c>
      <c r="J21" s="100">
        <v>2589</v>
      </c>
      <c r="K21" s="100">
        <v>489</v>
      </c>
      <c r="L21" s="100">
        <v>895</v>
      </c>
      <c r="M21" s="100">
        <v>186.9</v>
      </c>
      <c r="N21" s="100">
        <v>2832</v>
      </c>
      <c r="O21" s="100">
        <v>275</v>
      </c>
      <c r="P21" s="95">
        <v>185</v>
      </c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0</v>
      </c>
      <c r="E22" s="82">
        <v>3526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8880</v>
      </c>
      <c r="D23" s="106">
        <f>B23-C23-E23</f>
        <v>7849</v>
      </c>
      <c r="E23" s="105">
        <f>SUM(F23:BE23)</f>
        <v>14271</v>
      </c>
      <c r="F23" s="107">
        <v>8420</v>
      </c>
      <c r="G23" s="107">
        <v>489</v>
      </c>
      <c r="H23" s="107">
        <v>2136</v>
      </c>
      <c r="I23" s="107">
        <v>932</v>
      </c>
      <c r="J23" s="107">
        <v>675</v>
      </c>
      <c r="K23" s="107">
        <v>685</v>
      </c>
      <c r="L23" s="107">
        <v>252</v>
      </c>
      <c r="M23" s="107">
        <v>232</v>
      </c>
      <c r="N23" s="107">
        <v>450</v>
      </c>
      <c r="O23" s="107"/>
      <c r="P23" s="107"/>
      <c r="Q23" s="107"/>
      <c r="R23" s="107"/>
      <c r="S23" s="107"/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151</v>
      </c>
      <c r="C24" s="18"/>
      <c r="D24" s="4"/>
      <c r="E24" s="36" t="s">
        <v>124</v>
      </c>
      <c r="F24" s="30" t="s">
        <v>125</v>
      </c>
      <c r="G24" s="30" t="s">
        <v>65</v>
      </c>
      <c r="H24" s="30" t="s">
        <v>66</v>
      </c>
      <c r="I24" s="30" t="s">
        <v>67</v>
      </c>
      <c r="J24" s="30" t="s">
        <v>155</v>
      </c>
      <c r="K24" s="30"/>
      <c r="L24" s="30" t="s">
        <v>157</v>
      </c>
      <c r="M24" s="30"/>
      <c r="N24" s="30" t="s">
        <v>65</v>
      </c>
      <c r="O24" s="30" t="s">
        <v>66</v>
      </c>
      <c r="P24" s="30" t="s">
        <v>67</v>
      </c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10566</v>
      </c>
      <c r="D25" s="94">
        <f>B25-C25-E25</f>
        <v>48050</v>
      </c>
      <c r="E25" s="94">
        <f>SUM(F25:BE25)</f>
        <v>11384</v>
      </c>
      <c r="F25" s="95">
        <v>4800</v>
      </c>
      <c r="G25" s="98">
        <v>355</v>
      </c>
      <c r="H25" s="98">
        <v>786</v>
      </c>
      <c r="I25" s="98">
        <v>493</v>
      </c>
      <c r="J25" s="98">
        <v>486</v>
      </c>
      <c r="K25" s="98">
        <v>498</v>
      </c>
      <c r="L25" s="98">
        <v>499</v>
      </c>
      <c r="M25" s="98">
        <v>488</v>
      </c>
      <c r="N25" s="98">
        <v>472</v>
      </c>
      <c r="O25" s="98">
        <v>375</v>
      </c>
      <c r="P25" s="98">
        <v>371</v>
      </c>
      <c r="Q25" s="98">
        <v>426</v>
      </c>
      <c r="R25" s="94">
        <v>386</v>
      </c>
      <c r="S25" s="94">
        <v>496</v>
      </c>
      <c r="T25" s="94">
        <v>453</v>
      </c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154</v>
      </c>
      <c r="C26" s="46" t="s">
        <v>114</v>
      </c>
      <c r="D26" s="3"/>
      <c r="E26" s="3"/>
      <c r="F26" s="30"/>
      <c r="G26" s="30"/>
      <c r="H26" s="30"/>
      <c r="I26" s="30"/>
      <c r="J26" s="30" t="s">
        <v>159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5000</v>
      </c>
      <c r="D27" s="117">
        <f>B27-C27-E27</f>
        <v>3616.6000000000004</v>
      </c>
      <c r="E27" s="118">
        <f>SUM(F27:BE27)</f>
        <v>4383.3999999999996</v>
      </c>
      <c r="F27" s="119">
        <v>486.2</v>
      </c>
      <c r="G27" s="184">
        <v>365.2</v>
      </c>
      <c r="H27" s="184">
        <v>386</v>
      </c>
      <c r="I27" s="184">
        <v>496</v>
      </c>
      <c r="J27" s="184">
        <v>489</v>
      </c>
      <c r="K27" s="184">
        <v>482</v>
      </c>
      <c r="L27" s="184">
        <v>277</v>
      </c>
      <c r="M27" s="184">
        <v>439</v>
      </c>
      <c r="N27" s="119">
        <v>322</v>
      </c>
      <c r="O27" s="119">
        <v>400</v>
      </c>
      <c r="P27" s="119">
        <v>241</v>
      </c>
      <c r="Q27" s="119"/>
      <c r="R27" s="119"/>
      <c r="S27" s="119"/>
      <c r="T27" s="117"/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 t="s">
        <v>152</v>
      </c>
      <c r="J28" s="4" t="s">
        <v>152</v>
      </c>
      <c r="K28" s="30"/>
      <c r="L28" s="4" t="s">
        <v>152</v>
      </c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5571.81</v>
      </c>
      <c r="D29" s="117">
        <f>B29-C29-E29</f>
        <v>11494.189999999999</v>
      </c>
      <c r="E29" s="118">
        <f>SUM(F29:BE29)</f>
        <v>2934</v>
      </c>
      <c r="F29" s="119">
        <v>367</v>
      </c>
      <c r="G29" s="119">
        <v>236</v>
      </c>
      <c r="H29" s="119">
        <v>470</v>
      </c>
      <c r="I29" s="119">
        <v>172</v>
      </c>
      <c r="J29" s="119">
        <v>389</v>
      </c>
      <c r="K29" s="119">
        <v>352</v>
      </c>
      <c r="L29" s="119">
        <v>385</v>
      </c>
      <c r="M29" s="119">
        <v>198</v>
      </c>
      <c r="N29" s="119">
        <v>365</v>
      </c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154</v>
      </c>
      <c r="C30" s="36" t="s">
        <v>31</v>
      </c>
      <c r="D30" s="30"/>
      <c r="E30" s="82">
        <v>4148.8900000000003</v>
      </c>
      <c r="F30" s="82">
        <v>1422.92</v>
      </c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10048</v>
      </c>
      <c r="D31" s="123">
        <f>B31-C31-E31</f>
        <v>37357.199999999997</v>
      </c>
      <c r="E31" s="122">
        <f>SUM(F31:BE31)</f>
        <v>4594.8</v>
      </c>
      <c r="F31" s="124">
        <v>388</v>
      </c>
      <c r="G31" s="124">
        <v>500</v>
      </c>
      <c r="H31" s="124">
        <v>337</v>
      </c>
      <c r="I31" s="124">
        <v>498</v>
      </c>
      <c r="J31" s="124">
        <v>132</v>
      </c>
      <c r="K31" s="124">
        <v>359.8</v>
      </c>
      <c r="L31" s="124">
        <v>292</v>
      </c>
      <c r="M31" s="124">
        <v>302</v>
      </c>
      <c r="N31" s="124">
        <v>299</v>
      </c>
      <c r="O31" s="124">
        <v>301</v>
      </c>
      <c r="P31" s="124">
        <v>332</v>
      </c>
      <c r="Q31" s="124">
        <v>298</v>
      </c>
      <c r="R31" s="124">
        <v>258</v>
      </c>
      <c r="S31" s="124">
        <v>298</v>
      </c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156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/>
      <c r="J32" s="30"/>
      <c r="K32" s="30"/>
      <c r="L32" s="30">
        <v>1</v>
      </c>
      <c r="M32" s="30">
        <v>2</v>
      </c>
      <c r="N32" s="30">
        <v>3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5447</v>
      </c>
      <c r="D33" s="111">
        <f>B33-C33-E33</f>
        <v>1601.8000000000002</v>
      </c>
      <c r="E33" s="111">
        <f>SUM(F33:BE33)</f>
        <v>2951.2</v>
      </c>
      <c r="F33" s="113">
        <v>433</v>
      </c>
      <c r="G33" s="113">
        <v>352</v>
      </c>
      <c r="H33" s="113">
        <v>102</v>
      </c>
      <c r="I33" s="113">
        <v>368</v>
      </c>
      <c r="J33" s="113">
        <v>365</v>
      </c>
      <c r="K33" s="113">
        <v>496.2</v>
      </c>
      <c r="L33" s="113">
        <v>439</v>
      </c>
      <c r="M33" s="113">
        <v>396</v>
      </c>
      <c r="N33" s="113"/>
      <c r="O33" s="113"/>
      <c r="P33" s="113"/>
      <c r="Q33" s="113"/>
      <c r="R33" s="113"/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156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 t="s">
        <v>126</v>
      </c>
      <c r="M34" s="4"/>
      <c r="N34" s="30"/>
      <c r="O34" s="155" t="s">
        <v>111</v>
      </c>
      <c r="P34" s="155"/>
      <c r="Q34" s="155"/>
      <c r="R34" s="168"/>
      <c r="S34" s="168"/>
      <c r="T34" s="155" t="s">
        <v>127</v>
      </c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6871.96</v>
      </c>
      <c r="D35" s="93">
        <f>B35-C35-E35</f>
        <v>3993.1400000000003</v>
      </c>
      <c r="E35" s="93">
        <f>SUM(F35:BE35)</f>
        <v>7134.9000000000005</v>
      </c>
      <c r="F35" s="100">
        <v>498.3</v>
      </c>
      <c r="G35" s="100">
        <v>567</v>
      </c>
      <c r="H35" s="100">
        <v>497</v>
      </c>
      <c r="I35" s="100">
        <v>135</v>
      </c>
      <c r="J35" s="100">
        <v>126</v>
      </c>
      <c r="K35" s="100">
        <v>397</v>
      </c>
      <c r="L35" s="100">
        <v>362</v>
      </c>
      <c r="M35" s="100">
        <v>398</v>
      </c>
      <c r="N35" s="100">
        <v>468</v>
      </c>
      <c r="O35" s="100">
        <v>475</v>
      </c>
      <c r="P35" s="100">
        <v>472</v>
      </c>
      <c r="Q35" s="100">
        <v>485</v>
      </c>
      <c r="R35" s="100">
        <v>482.3</v>
      </c>
      <c r="S35" s="100">
        <v>482.3</v>
      </c>
      <c r="T35" s="93">
        <v>472</v>
      </c>
      <c r="U35" s="93">
        <v>456</v>
      </c>
      <c r="V35" s="93">
        <v>362</v>
      </c>
      <c r="W35" s="93"/>
      <c r="X35" s="93"/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123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55910.77</v>
      </c>
      <c r="D37" s="9">
        <f>SUM(D21,D23,D25,D27,D29,D31,D33,D35)</f>
        <v>119555.03</v>
      </c>
      <c r="E37" s="9">
        <f>SUM(E21,E23,E25,E27,E29,E31,E33,E35)</f>
        <v>65534.200000000004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6271.96</v>
      </c>
      <c r="G38" s="82">
        <v>600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-1500.7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171807.77000000002</v>
      </c>
      <c r="L40" s="2"/>
      <c r="M40" s="73" t="s">
        <v>29</v>
      </c>
      <c r="N40" s="74">
        <f>SUM(N39,-K40)</f>
        <v>-173308.47000000003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431192.23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8" spans="1:20"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851.2</v>
      </c>
      <c r="B61" s="22">
        <v>0</v>
      </c>
      <c r="C61" s="24">
        <f>SUM(D61:U61)</f>
        <v>851.2</v>
      </c>
      <c r="D61" s="27"/>
      <c r="E61" s="175">
        <v>398.2</v>
      </c>
      <c r="F61" s="176">
        <v>453</v>
      </c>
      <c r="G61" s="176"/>
      <c r="H61" s="176"/>
      <c r="I61" s="176"/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-1199</v>
      </c>
      <c r="B63" s="22">
        <v>0</v>
      </c>
      <c r="C63" s="24">
        <f>SUM(D63:U63)</f>
        <v>-1199</v>
      </c>
      <c r="D63" s="27"/>
      <c r="E63" s="186">
        <v>396</v>
      </c>
      <c r="F63" s="186">
        <v>456</v>
      </c>
      <c r="G63" s="186">
        <v>15</v>
      </c>
      <c r="H63" s="186">
        <v>362</v>
      </c>
      <c r="I63" s="186">
        <v>-2428</v>
      </c>
      <c r="J63" s="187"/>
      <c r="K63" s="187"/>
      <c r="L63" s="187"/>
      <c r="M63" s="187"/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26"/>
      <c r="G64" s="26"/>
      <c r="H64" s="26"/>
      <c r="I64" s="143"/>
      <c r="J64" s="45"/>
    </row>
    <row r="65" spans="1:13">
      <c r="A65" s="20">
        <f>SUM(B65:C65)</f>
        <v>-1152.9000000000001</v>
      </c>
      <c r="B65" s="22">
        <v>0</v>
      </c>
      <c r="C65" s="24">
        <f>SUM(D65:U65)</f>
        <v>-1152.9000000000001</v>
      </c>
      <c r="D65" s="28"/>
      <c r="E65" s="185">
        <v>-1152.9000000000001</v>
      </c>
      <c r="F65" s="185"/>
      <c r="G65" s="185"/>
      <c r="H65" s="185"/>
      <c r="I65" s="185"/>
    </row>
    <row r="66" spans="1:13">
      <c r="A66" s="21">
        <f>SUM(A61,A63,A65)</f>
        <v>-1500.7</v>
      </c>
      <c r="B66" s="22">
        <f>SUM(B61,B63,B65)</f>
        <v>0</v>
      </c>
      <c r="C66" s="22">
        <f>SUM(C61,C63,C65)</f>
        <v>-1500.7</v>
      </c>
      <c r="D66" s="167" t="s">
        <v>108</v>
      </c>
      <c r="E66" s="143"/>
      <c r="F66" s="143"/>
      <c r="G66" s="26"/>
      <c r="H66" s="26"/>
      <c r="I66" s="26"/>
    </row>
    <row r="67" spans="1:13">
      <c r="C67" s="173">
        <f>SUM(E67:M67)</f>
        <v>427.8</v>
      </c>
      <c r="D67" s="178" t="s">
        <v>121</v>
      </c>
      <c r="E67" s="173">
        <v>52</v>
      </c>
      <c r="F67" s="173">
        <v>375.8</v>
      </c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362</v>
      </c>
      <c r="D68" s="178" t="s">
        <v>120</v>
      </c>
      <c r="E68" s="173">
        <v>362</v>
      </c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536</v>
      </c>
      <c r="D69" s="14" t="s">
        <v>118</v>
      </c>
      <c r="E69" s="172">
        <v>500</v>
      </c>
      <c r="F69" s="172">
        <v>36</v>
      </c>
      <c r="G69" s="172"/>
      <c r="H69" s="172"/>
      <c r="I69" s="172"/>
    </row>
    <row r="70" spans="1:13">
      <c r="A70" s="83"/>
      <c r="B70" s="69"/>
      <c r="C70" s="172">
        <f>SUM(E70:M70)</f>
        <v>1020</v>
      </c>
      <c r="D70" s="14" t="s">
        <v>119</v>
      </c>
      <c r="E70" s="172">
        <v>1020</v>
      </c>
      <c r="F70" s="172"/>
      <c r="G70" s="172"/>
      <c r="H70" s="172"/>
      <c r="I70" s="172"/>
    </row>
    <row r="71" spans="1:13">
      <c r="A71" s="83"/>
      <c r="B71" s="69"/>
      <c r="C71" s="172">
        <f>SUM(E71:V71)</f>
        <v>1002.8</v>
      </c>
      <c r="D71" s="14" t="s">
        <v>136</v>
      </c>
      <c r="E71" s="172">
        <v>367</v>
      </c>
      <c r="F71" s="172">
        <v>88</v>
      </c>
      <c r="G71" s="172">
        <v>261.8</v>
      </c>
      <c r="H71" s="172">
        <v>286</v>
      </c>
      <c r="I71" s="172"/>
    </row>
    <row r="72" spans="1:13">
      <c r="A72" s="182" t="s">
        <v>129</v>
      </c>
      <c r="B72" s="173">
        <f>SUM(C67:C71)</f>
        <v>3348.6000000000004</v>
      </c>
      <c r="C72" s="172"/>
      <c r="D72" s="172"/>
      <c r="E72" s="172"/>
      <c r="F72" s="172"/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4" spans="3:6">
      <c r="C114" s="1" t="s">
        <v>142</v>
      </c>
      <c r="D114" s="1">
        <v>5</v>
      </c>
      <c r="E114" s="1">
        <v>25</v>
      </c>
      <c r="F114" s="1">
        <v>25000</v>
      </c>
    </row>
    <row r="115" spans="3:6">
      <c r="C115" s="1" t="s">
        <v>140</v>
      </c>
      <c r="D115" s="1">
        <v>5</v>
      </c>
      <c r="E115" s="1">
        <v>24</v>
      </c>
      <c r="F115" s="1">
        <v>17000</v>
      </c>
    </row>
    <row r="116" spans="3:6">
      <c r="C116" s="1" t="s">
        <v>80</v>
      </c>
      <c r="D116" s="1">
        <v>5</v>
      </c>
      <c r="E116" s="1">
        <v>25</v>
      </c>
      <c r="F116" s="1">
        <v>31000</v>
      </c>
    </row>
    <row r="117" spans="3:6">
      <c r="C117" s="1" t="s">
        <v>146</v>
      </c>
      <c r="D117" s="1">
        <v>5</v>
      </c>
    </row>
    <row r="121" spans="3:6">
      <c r="C121" s="1" t="s">
        <v>42</v>
      </c>
      <c r="D121" s="1">
        <v>21</v>
      </c>
    </row>
    <row r="122" spans="3:6">
      <c r="C122" s="1" t="s">
        <v>144</v>
      </c>
      <c r="D122" s="1">
        <v>20</v>
      </c>
    </row>
    <row r="123" spans="3:6">
      <c r="C123" s="1" t="s">
        <v>82</v>
      </c>
      <c r="D123" s="1">
        <v>21</v>
      </c>
    </row>
  </sheetData>
  <phoneticPr fontId="2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5"/>
  <sheetViews>
    <sheetView zoomScaleNormal="100" zoomScaleSheetLayoutView="100" workbookViewId="0">
      <pane xSplit="1" ySplit="1" topLeftCell="B44" activePane="bottomRight" state="frozen"/>
      <selection pane="topRight" activeCell="B1" sqref="B1"/>
      <selection pane="bottomLeft" activeCell="A2" sqref="A2"/>
      <selection pane="bottomRight" activeCell="J65" sqref="J65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1.62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0</v>
      </c>
      <c r="D3" s="94">
        <f>B3-C3-E3</f>
        <v>16704.400000000001</v>
      </c>
      <c r="E3" s="94">
        <f>SUM(F3:BE3)</f>
        <v>8295.6</v>
      </c>
      <c r="F3" s="95">
        <v>6750</v>
      </c>
      <c r="G3" s="95">
        <v>387.6</v>
      </c>
      <c r="H3" s="95">
        <v>468</v>
      </c>
      <c r="I3" s="95">
        <v>365</v>
      </c>
      <c r="J3" s="95">
        <v>325</v>
      </c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2804.7</v>
      </c>
      <c r="E5" s="94">
        <f>SUM(F5:BE5)</f>
        <v>5195.3</v>
      </c>
      <c r="F5" s="95">
        <v>4800</v>
      </c>
      <c r="G5" s="95">
        <v>395.3</v>
      </c>
      <c r="H5" s="95"/>
      <c r="I5" s="95"/>
      <c r="J5" s="95"/>
      <c r="K5" s="95"/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0</v>
      </c>
      <c r="D7" s="93">
        <f>B7-C7-E7</f>
        <v>142302</v>
      </c>
      <c r="E7" s="94">
        <f>SUM(F7:BE7)</f>
        <v>5698</v>
      </c>
      <c r="F7" s="95">
        <v>5600</v>
      </c>
      <c r="G7" s="95">
        <v>98</v>
      </c>
      <c r="H7" s="95"/>
      <c r="I7" s="95"/>
      <c r="J7" s="95"/>
      <c r="K7" s="95"/>
      <c r="L7" s="95"/>
      <c r="M7" s="95"/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/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62299</v>
      </c>
      <c r="E9" s="94">
        <f>SUM(F9:BE9)</f>
        <v>7701</v>
      </c>
      <c r="F9" s="95">
        <v>4450</v>
      </c>
      <c r="G9" s="95">
        <v>429</v>
      </c>
      <c r="H9" s="95">
        <v>300</v>
      </c>
      <c r="I9" s="95">
        <v>332</v>
      </c>
      <c r="J9" s="95">
        <v>473</v>
      </c>
      <c r="K9" s="95">
        <v>289</v>
      </c>
      <c r="L9" s="95">
        <v>358</v>
      </c>
      <c r="M9" s="98">
        <v>287</v>
      </c>
      <c r="N9" s="95">
        <v>446</v>
      </c>
      <c r="O9" s="95">
        <v>337</v>
      </c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94"/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0</v>
      </c>
      <c r="D11" s="111">
        <f>B11-C11-E11</f>
        <v>58478.8</v>
      </c>
      <c r="E11" s="112">
        <f>SUM(F11:BE11)</f>
        <v>4521.2</v>
      </c>
      <c r="F11" s="133">
        <v>499</v>
      </c>
      <c r="G11" s="134">
        <v>287</v>
      </c>
      <c r="H11" s="133">
        <v>259</v>
      </c>
      <c r="I11" s="134">
        <v>388</v>
      </c>
      <c r="J11" s="134">
        <v>387</v>
      </c>
      <c r="K11" s="134">
        <v>398</v>
      </c>
      <c r="L11" s="134">
        <v>286.2</v>
      </c>
      <c r="M11" s="134">
        <v>372</v>
      </c>
      <c r="N11" s="134">
        <v>500</v>
      </c>
      <c r="O11" s="134">
        <v>286</v>
      </c>
      <c r="P11" s="133">
        <v>500</v>
      </c>
      <c r="Q11" s="133">
        <v>359</v>
      </c>
      <c r="R11" s="133"/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0</v>
      </c>
      <c r="D13" s="128">
        <f>B13-C13-E13</f>
        <v>16224.8</v>
      </c>
      <c r="E13" s="128">
        <f>SUM(F13:BE13)</f>
        <v>4775.2</v>
      </c>
      <c r="F13" s="129">
        <v>485</v>
      </c>
      <c r="G13" s="129">
        <v>477</v>
      </c>
      <c r="H13" s="129">
        <v>459.2</v>
      </c>
      <c r="I13" s="129">
        <v>439</v>
      </c>
      <c r="J13" s="129">
        <v>482</v>
      </c>
      <c r="K13" s="129">
        <v>483</v>
      </c>
      <c r="L13" s="129">
        <v>486</v>
      </c>
      <c r="M13" s="129">
        <v>336</v>
      </c>
      <c r="N13" s="129">
        <v>311</v>
      </c>
      <c r="O13" s="129">
        <v>328</v>
      </c>
      <c r="P13" s="129">
        <v>489</v>
      </c>
      <c r="Q13" s="129"/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0</v>
      </c>
      <c r="D15" s="94">
        <f>B15-C15-E15</f>
        <v>12528</v>
      </c>
      <c r="E15" s="94">
        <f>SUM(F15:BE15)</f>
        <v>4472</v>
      </c>
      <c r="F15" s="95">
        <v>638</v>
      </c>
      <c r="G15" s="100">
        <v>289</v>
      </c>
      <c r="H15" s="100">
        <v>188</v>
      </c>
      <c r="I15" s="100">
        <v>352</v>
      </c>
      <c r="J15" s="100">
        <v>452</v>
      </c>
      <c r="K15" s="100">
        <v>500</v>
      </c>
      <c r="L15" s="100">
        <v>499</v>
      </c>
      <c r="M15" s="100">
        <v>433</v>
      </c>
      <c r="N15" s="100">
        <v>500</v>
      </c>
      <c r="O15" s="100">
        <v>482</v>
      </c>
      <c r="P15" s="100">
        <v>139</v>
      </c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10000</v>
      </c>
      <c r="C17" s="128">
        <v>0</v>
      </c>
      <c r="D17" s="63">
        <f>B17-C17-E17</f>
        <v>4500</v>
      </c>
      <c r="E17" s="64">
        <f>SUM(F17:BE17)</f>
        <v>5500</v>
      </c>
      <c r="F17" s="65">
        <v>5500</v>
      </c>
      <c r="G17" s="65"/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3">
        <v>30</v>
      </c>
      <c r="B18" s="10">
        <f>SUM(B3,B5,B7,B9,B11,B13,B15,B17)</f>
        <v>362000</v>
      </c>
      <c r="C18" s="61">
        <f>SUM(C3,C5,C7,C9,C11,C13,C15,C17)</f>
        <v>0</v>
      </c>
      <c r="D18" s="6">
        <f>SUM(D3,D5,D7,D9,D11,D13,D15,D17)</f>
        <v>315841.7</v>
      </c>
      <c r="E18" s="6">
        <f>SUM(E3,E5,E7,E9,E11,E13,E15,E17)</f>
        <v>46158.3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14796</v>
      </c>
      <c r="D21" s="103">
        <f>B21-C21-E21</f>
        <v>10282.299999999999</v>
      </c>
      <c r="E21" s="93">
        <f>SUM(F21:BE21)</f>
        <v>1921.7</v>
      </c>
      <c r="F21" s="100">
        <v>385</v>
      </c>
      <c r="G21" s="100">
        <v>1000</v>
      </c>
      <c r="H21" s="100">
        <v>356.7</v>
      </c>
      <c r="I21" s="100">
        <v>180</v>
      </c>
      <c r="J21" s="100"/>
      <c r="K21" s="100"/>
      <c r="L21" s="100"/>
      <c r="M21" s="100"/>
      <c r="N21" s="100"/>
      <c r="O21" s="100"/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36</v>
      </c>
      <c r="E22" s="82">
        <v>14760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16495</v>
      </c>
      <c r="D23" s="106">
        <f>B23-C23-E23</f>
        <v>3442</v>
      </c>
      <c r="E23" s="105">
        <f>SUM(F23:BE23)</f>
        <v>11063</v>
      </c>
      <c r="F23" s="107">
        <v>7500</v>
      </c>
      <c r="G23" s="107"/>
      <c r="H23" s="107"/>
      <c r="I23" s="107"/>
      <c r="J23" s="107">
        <v>658</v>
      </c>
      <c r="K23" s="107">
        <v>758</v>
      </c>
      <c r="L23" s="107">
        <v>865</v>
      </c>
      <c r="M23" s="107">
        <v>282</v>
      </c>
      <c r="N23" s="107"/>
      <c r="O23" s="107"/>
      <c r="P23" s="107"/>
      <c r="Q23" s="107"/>
      <c r="R23" s="155">
        <v>1000</v>
      </c>
      <c r="S23" s="107"/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151</v>
      </c>
      <c r="C24" s="18"/>
      <c r="D24" s="4"/>
      <c r="E24" s="36" t="s">
        <v>124</v>
      </c>
      <c r="F24" s="155" t="s">
        <v>125</v>
      </c>
      <c r="G24" s="30" t="s">
        <v>65</v>
      </c>
      <c r="H24" s="30" t="s">
        <v>66</v>
      </c>
      <c r="I24" s="30" t="s">
        <v>67</v>
      </c>
      <c r="J24" s="155" t="s">
        <v>68</v>
      </c>
      <c r="K24" s="155" t="s">
        <v>164</v>
      </c>
      <c r="L24" s="119" t="s">
        <v>165</v>
      </c>
      <c r="M24" s="119" t="s">
        <v>68</v>
      </c>
      <c r="N24" s="30" t="s">
        <v>65</v>
      </c>
      <c r="O24" s="30" t="s">
        <v>66</v>
      </c>
      <c r="P24" s="30" t="s">
        <v>67</v>
      </c>
      <c r="Q24" s="30"/>
      <c r="R24" s="155" t="s">
        <v>179</v>
      </c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15300</v>
      </c>
      <c r="D25" s="94">
        <f>B25-C25-E25</f>
        <v>41536.299999999996</v>
      </c>
      <c r="E25" s="94">
        <f>SUM(F25:BE25)</f>
        <v>13163.700000000004</v>
      </c>
      <c r="F25" s="95">
        <v>7700</v>
      </c>
      <c r="G25" s="98">
        <v>359</v>
      </c>
      <c r="H25" s="98">
        <v>368.7</v>
      </c>
      <c r="I25" s="98">
        <v>429</v>
      </c>
      <c r="J25" s="98">
        <v>420</v>
      </c>
      <c r="K25" s="98">
        <v>468</v>
      </c>
      <c r="L25" s="98">
        <v>499.7</v>
      </c>
      <c r="M25" s="98">
        <v>485.2</v>
      </c>
      <c r="N25" s="98">
        <v>482</v>
      </c>
      <c r="O25" s="98">
        <v>439</v>
      </c>
      <c r="P25" s="98">
        <v>458.7</v>
      </c>
      <c r="Q25" s="98">
        <v>371.2</v>
      </c>
      <c r="R25" s="94">
        <v>397</v>
      </c>
      <c r="S25" s="94">
        <v>286.2</v>
      </c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154</v>
      </c>
      <c r="C26" s="46" t="s">
        <v>114</v>
      </c>
      <c r="D26" s="3"/>
      <c r="E26" s="3"/>
      <c r="F26" s="30"/>
      <c r="G26" s="30"/>
      <c r="H26" s="30"/>
      <c r="I26" s="30"/>
      <c r="J26" s="30" t="s">
        <v>159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4570</v>
      </c>
      <c r="D27" s="117">
        <f>B27-C27-E27</f>
        <v>394.60000000000036</v>
      </c>
      <c r="E27" s="118">
        <f>SUM(F27:BE27)</f>
        <v>8035.4</v>
      </c>
      <c r="F27" s="119">
        <v>5300</v>
      </c>
      <c r="G27" s="119">
        <v>480</v>
      </c>
      <c r="H27" s="119">
        <v>395.7</v>
      </c>
      <c r="I27" s="119">
        <v>486.7</v>
      </c>
      <c r="J27" s="119">
        <v>94</v>
      </c>
      <c r="K27" s="119"/>
      <c r="L27" s="119"/>
      <c r="M27" s="119"/>
      <c r="N27" s="119">
        <v>352</v>
      </c>
      <c r="O27" s="119">
        <v>289</v>
      </c>
      <c r="P27" s="119">
        <v>37</v>
      </c>
      <c r="Q27" s="119">
        <v>499</v>
      </c>
      <c r="R27" s="119">
        <v>102</v>
      </c>
      <c r="S27" s="119"/>
      <c r="T27" s="117"/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/>
      <c r="J28" s="4"/>
      <c r="K28" s="30"/>
      <c r="L28" s="4"/>
      <c r="M28" s="30"/>
      <c r="N28" s="193" t="s">
        <v>177</v>
      </c>
      <c r="O28" s="192"/>
      <c r="P28" s="193" t="s">
        <v>177</v>
      </c>
      <c r="Q28" s="192"/>
      <c r="R28" s="192"/>
      <c r="S28" s="193" t="s">
        <v>177</v>
      </c>
      <c r="T28" s="192"/>
      <c r="U28" s="192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0</v>
      </c>
      <c r="D29" s="117">
        <f>B29-C29-E29</f>
        <v>15951.8</v>
      </c>
      <c r="E29" s="118">
        <f>SUM(F29:BE29)</f>
        <v>4048.2</v>
      </c>
      <c r="F29" s="119">
        <v>498</v>
      </c>
      <c r="G29" s="119">
        <v>352.6</v>
      </c>
      <c r="H29" s="119">
        <v>468</v>
      </c>
      <c r="I29" s="119">
        <v>326.8</v>
      </c>
      <c r="J29" s="119">
        <v>396</v>
      </c>
      <c r="K29" s="119">
        <v>475</v>
      </c>
      <c r="L29" s="119">
        <v>393</v>
      </c>
      <c r="M29" s="119">
        <v>385</v>
      </c>
      <c r="N29" s="119">
        <v>365.8</v>
      </c>
      <c r="O29" s="119">
        <v>388</v>
      </c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154</v>
      </c>
      <c r="C30" s="36" t="s">
        <v>31</v>
      </c>
      <c r="D30" s="30"/>
      <c r="E30" s="82">
        <v>0</v>
      </c>
      <c r="F30" s="82">
        <v>0</v>
      </c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5177</v>
      </c>
      <c r="D31" s="123">
        <f>B31-C31-E31</f>
        <v>41139.699999999997</v>
      </c>
      <c r="E31" s="122">
        <f>SUM(F31:BE31)</f>
        <v>5683.3</v>
      </c>
      <c r="F31" s="124">
        <v>3000</v>
      </c>
      <c r="G31" s="124">
        <v>291</v>
      </c>
      <c r="H31" s="124">
        <v>295</v>
      </c>
      <c r="I31" s="124">
        <v>302</v>
      </c>
      <c r="J31" s="124">
        <v>312</v>
      </c>
      <c r="K31" s="124">
        <v>311</v>
      </c>
      <c r="L31" s="124">
        <v>362</v>
      </c>
      <c r="M31" s="124">
        <v>399</v>
      </c>
      <c r="N31" s="124"/>
      <c r="O31" s="124"/>
      <c r="P31" s="124">
        <v>411.3</v>
      </c>
      <c r="Q31" s="124"/>
      <c r="R31" s="124"/>
      <c r="S31" s="124"/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168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 t="s">
        <v>173</v>
      </c>
      <c r="J32" s="30"/>
      <c r="K32" s="30"/>
      <c r="L32" s="30">
        <v>1</v>
      </c>
      <c r="M32" s="30">
        <v>2</v>
      </c>
      <c r="N32" s="30">
        <v>3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4725</v>
      </c>
      <c r="D33" s="111">
        <f>B33-C33-E33</f>
        <v>1147.3000000000002</v>
      </c>
      <c r="E33" s="111">
        <f>SUM(F33:BE33)</f>
        <v>4127.7</v>
      </c>
      <c r="F33" s="113">
        <v>163</v>
      </c>
      <c r="G33" s="113">
        <v>109</v>
      </c>
      <c r="H33" s="113">
        <v>112</v>
      </c>
      <c r="I33" s="113">
        <v>116</v>
      </c>
      <c r="J33" s="113">
        <v>132</v>
      </c>
      <c r="K33" s="113">
        <v>103</v>
      </c>
      <c r="L33" s="113">
        <v>498</v>
      </c>
      <c r="M33" s="113">
        <v>439.5</v>
      </c>
      <c r="N33" s="113">
        <v>338.1</v>
      </c>
      <c r="O33" s="113">
        <v>498</v>
      </c>
      <c r="P33" s="113">
        <v>377.2</v>
      </c>
      <c r="Q33" s="113">
        <v>428.3</v>
      </c>
      <c r="R33" s="113">
        <v>438.6</v>
      </c>
      <c r="S33" s="113">
        <v>375</v>
      </c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168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/>
      <c r="M34" s="4"/>
      <c r="N34" s="30"/>
      <c r="O34" s="155"/>
      <c r="P34" s="155"/>
      <c r="Q34" s="155"/>
      <c r="R34" s="168"/>
      <c r="S34" s="168"/>
      <c r="T34" s="155"/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3000</v>
      </c>
      <c r="D35" s="93">
        <f>B35-C35-E35</f>
        <v>12352.8</v>
      </c>
      <c r="E35" s="93">
        <f>SUM(F35:BE35)</f>
        <v>2647.2</v>
      </c>
      <c r="F35" s="100">
        <v>498</v>
      </c>
      <c r="G35" s="100">
        <v>489.3</v>
      </c>
      <c r="H35" s="100">
        <v>425.7</v>
      </c>
      <c r="I35" s="100">
        <v>485.2</v>
      </c>
      <c r="J35" s="100">
        <v>352</v>
      </c>
      <c r="K35" s="100">
        <v>397</v>
      </c>
      <c r="L35" s="100"/>
      <c r="M35" s="100"/>
      <c r="N35" s="100"/>
      <c r="O35" s="100"/>
      <c r="P35" s="100"/>
      <c r="Q35" s="100"/>
      <c r="R35" s="100"/>
      <c r="S35" s="100"/>
      <c r="T35" s="93"/>
      <c r="U35" s="93"/>
      <c r="V35" s="93"/>
      <c r="W35" s="93"/>
      <c r="X35" s="93"/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169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64063</v>
      </c>
      <c r="D37" s="9">
        <f>SUM(D21,D23,D25,D27,D29,D31,D33,D35)</f>
        <v>126246.79999999999</v>
      </c>
      <c r="E37" s="9">
        <f>SUM(E21,E23,E25,E27,E29,E31,E33,E35)</f>
        <v>50690.2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0</v>
      </c>
      <c r="G38" s="82">
        <v>3000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5059.2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160911.5</v>
      </c>
      <c r="L40" s="2"/>
      <c r="M40" s="73" t="s">
        <v>29</v>
      </c>
      <c r="N40" s="74">
        <f>SUM(N39,-K40)</f>
        <v>-155852.29999999999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442088.5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7" spans="1:20">
      <c r="D57" s="178"/>
      <c r="E57" s="178" t="s">
        <v>162</v>
      </c>
    </row>
    <row r="58" spans="1:20">
      <c r="D58" s="178" t="s">
        <v>161</v>
      </c>
      <c r="E58" s="189">
        <v>1000</v>
      </c>
      <c r="H58" s="191" t="s">
        <v>170</v>
      </c>
      <c r="I58" s="191" t="s">
        <v>171</v>
      </c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2350.5</v>
      </c>
      <c r="B61" s="22">
        <v>0</v>
      </c>
      <c r="C61" s="24">
        <f>SUM(D61:U61)</f>
        <v>2350.5</v>
      </c>
      <c r="D61" s="27"/>
      <c r="E61" s="175">
        <v>397</v>
      </c>
      <c r="F61" s="176">
        <v>399</v>
      </c>
      <c r="G61" s="176">
        <v>388</v>
      </c>
      <c r="H61" s="176">
        <v>439</v>
      </c>
      <c r="I61" s="176">
        <v>286.2</v>
      </c>
      <c r="J61" s="1">
        <v>441.3</v>
      </c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671</v>
      </c>
      <c r="B63" s="22">
        <v>0</v>
      </c>
      <c r="C63" s="24">
        <f>SUM(D63:U63)</f>
        <v>671</v>
      </c>
      <c r="D63" s="27"/>
      <c r="E63" s="186">
        <v>11</v>
      </c>
      <c r="F63" s="186">
        <v>25</v>
      </c>
      <c r="G63" s="186">
        <v>99</v>
      </c>
      <c r="H63" s="186">
        <v>397</v>
      </c>
      <c r="I63" s="186">
        <v>139</v>
      </c>
      <c r="J63" s="187"/>
      <c r="K63" s="187"/>
      <c r="L63" s="187"/>
      <c r="M63" s="187"/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26"/>
      <c r="G64" s="26"/>
      <c r="H64" s="26"/>
      <c r="I64" s="143"/>
      <c r="J64" s="45"/>
    </row>
    <row r="65" spans="1:13">
      <c r="A65" s="20">
        <f>SUM(B65:C65)</f>
        <v>2037.7</v>
      </c>
      <c r="B65" s="22">
        <v>0</v>
      </c>
      <c r="C65" s="24">
        <f>SUM(D65:U65)</f>
        <v>2037.7</v>
      </c>
      <c r="D65" s="28"/>
      <c r="E65" s="185">
        <v>352</v>
      </c>
      <c r="F65" s="185">
        <v>489</v>
      </c>
      <c r="G65" s="185">
        <v>486.7</v>
      </c>
      <c r="H65" s="185">
        <v>211</v>
      </c>
      <c r="I65" s="185">
        <v>499</v>
      </c>
    </row>
    <row r="66" spans="1:13">
      <c r="A66" s="21">
        <f>SUM(A61,A63,A65)</f>
        <v>5059.2</v>
      </c>
      <c r="B66" s="22">
        <f>SUM(B61,B63,B65)</f>
        <v>0</v>
      </c>
      <c r="C66" s="22">
        <f>SUM(C61,C63,C65)</f>
        <v>5059.2</v>
      </c>
      <c r="D66" s="167" t="s">
        <v>108</v>
      </c>
      <c r="E66" s="143"/>
      <c r="F66" s="143"/>
      <c r="G66" s="26"/>
      <c r="H66" s="26" t="s">
        <v>166</v>
      </c>
      <c r="I66" s="26"/>
    </row>
    <row r="67" spans="1:13">
      <c r="C67" s="173">
        <f>SUM(E67:M67)</f>
        <v>0</v>
      </c>
      <c r="D67" s="178" t="s">
        <v>121</v>
      </c>
      <c r="E67" s="173"/>
      <c r="F67" s="173"/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0</v>
      </c>
      <c r="D68" s="178" t="s">
        <v>120</v>
      </c>
      <c r="E68" s="173"/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0</v>
      </c>
      <c r="D69" s="14" t="s">
        <v>118</v>
      </c>
      <c r="E69" s="172"/>
      <c r="F69" s="172"/>
      <c r="G69" s="172"/>
      <c r="H69" s="172"/>
      <c r="I69" s="172"/>
    </row>
    <row r="70" spans="1:13">
      <c r="A70" s="83"/>
      <c r="B70" s="69"/>
      <c r="C70" s="172">
        <f>SUM(E70:M70)</f>
        <v>439</v>
      </c>
      <c r="D70" s="14" t="s">
        <v>119</v>
      </c>
      <c r="E70" s="172">
        <v>439</v>
      </c>
      <c r="F70" s="172"/>
      <c r="G70" s="172"/>
      <c r="H70" s="172"/>
      <c r="I70" s="172"/>
    </row>
    <row r="71" spans="1:13">
      <c r="A71" s="83"/>
      <c r="B71" s="69"/>
      <c r="C71" s="172">
        <f>SUM(E71:V71)</f>
        <v>2563</v>
      </c>
      <c r="D71" s="14" t="s">
        <v>161</v>
      </c>
      <c r="E71" s="172">
        <v>658</v>
      </c>
      <c r="F71" s="172">
        <v>758</v>
      </c>
      <c r="G71" s="172">
        <v>865</v>
      </c>
      <c r="H71" s="172">
        <v>282</v>
      </c>
      <c r="I71" s="172"/>
    </row>
    <row r="72" spans="1:13">
      <c r="A72" s="182" t="s">
        <v>129</v>
      </c>
      <c r="B72" s="173">
        <f>SUM(C67:C71)</f>
        <v>3002</v>
      </c>
      <c r="C72" s="172"/>
      <c r="D72" s="172"/>
      <c r="E72" s="172"/>
      <c r="F72" s="172"/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88" spans="1:7">
      <c r="D88" s="1" t="s">
        <v>140</v>
      </c>
      <c r="E88" s="1" t="s">
        <v>176</v>
      </c>
    </row>
    <row r="89" spans="1:7">
      <c r="D89" s="1" t="s">
        <v>180</v>
      </c>
      <c r="E89" s="1" t="s">
        <v>181</v>
      </c>
      <c r="F89" s="1" t="s">
        <v>182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6" spans="3:6">
      <c r="C116" s="1" t="s">
        <v>142</v>
      </c>
      <c r="D116" s="1">
        <v>5</v>
      </c>
      <c r="E116" s="1">
        <v>25</v>
      </c>
      <c r="F116" s="1">
        <v>25000</v>
      </c>
    </row>
    <row r="117" spans="3:6">
      <c r="C117" s="1" t="s">
        <v>140</v>
      </c>
      <c r="D117" s="1">
        <v>5</v>
      </c>
      <c r="E117" s="1">
        <v>24</v>
      </c>
      <c r="F117" s="1">
        <v>17000</v>
      </c>
    </row>
    <row r="118" spans="3:6">
      <c r="C118" s="1" t="s">
        <v>80</v>
      </c>
      <c r="D118" s="1">
        <v>5</v>
      </c>
      <c r="E118" s="1">
        <v>25</v>
      </c>
      <c r="F118" s="1">
        <v>31000</v>
      </c>
    </row>
    <row r="119" spans="3:6">
      <c r="C119" s="1" t="s">
        <v>146</v>
      </c>
      <c r="D119" s="1">
        <v>5</v>
      </c>
    </row>
    <row r="123" spans="3:6">
      <c r="C123" s="1" t="s">
        <v>42</v>
      </c>
      <c r="D123" s="1">
        <v>21</v>
      </c>
    </row>
    <row r="124" spans="3:6">
      <c r="C124" s="1" t="s">
        <v>144</v>
      </c>
      <c r="D124" s="1">
        <v>20</v>
      </c>
    </row>
    <row r="125" spans="3:6">
      <c r="C125" s="1" t="s">
        <v>82</v>
      </c>
      <c r="D125" s="1">
        <v>21</v>
      </c>
    </row>
  </sheetData>
  <phoneticPr fontId="24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3"/>
  <sheetViews>
    <sheetView zoomScaleNormal="100" zoomScaleSheetLayoutView="100" workbookViewId="0">
      <pane xSplit="1" ySplit="1" topLeftCell="B32" activePane="bottomRight" state="frozen"/>
      <selection pane="topRight" activeCell="B1" sqref="B1"/>
      <selection pane="bottomLeft" activeCell="A2" sqref="A2"/>
      <selection pane="bottomRight" activeCell="L63" sqref="L63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0</v>
      </c>
      <c r="D3" s="94">
        <f>B3-C3-E3</f>
        <v>16704.400000000001</v>
      </c>
      <c r="E3" s="94">
        <f>SUM(F3:BE3)</f>
        <v>8295.6</v>
      </c>
      <c r="F3" s="95">
        <v>6750</v>
      </c>
      <c r="G3" s="95">
        <v>387.6</v>
      </c>
      <c r="H3" s="95">
        <v>468</v>
      </c>
      <c r="I3" s="95">
        <v>365</v>
      </c>
      <c r="J3" s="95">
        <v>325</v>
      </c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2804.7</v>
      </c>
      <c r="E5" s="94">
        <f>SUM(F5:BE5)</f>
        <v>5195.3</v>
      </c>
      <c r="F5" s="95">
        <v>4800</v>
      </c>
      <c r="G5" s="95">
        <v>395.3</v>
      </c>
      <c r="H5" s="95"/>
      <c r="I5" s="95"/>
      <c r="J5" s="95"/>
      <c r="K5" s="95"/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0</v>
      </c>
      <c r="D7" s="93">
        <f>B7-C7-E7</f>
        <v>142400</v>
      </c>
      <c r="E7" s="94">
        <f>SUM(F7:BE7)</f>
        <v>5600</v>
      </c>
      <c r="F7" s="95">
        <v>5600</v>
      </c>
      <c r="G7" s="95"/>
      <c r="H7" s="95"/>
      <c r="I7" s="95"/>
      <c r="J7" s="95"/>
      <c r="K7" s="95"/>
      <c r="L7" s="95"/>
      <c r="M7" s="95"/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/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62299</v>
      </c>
      <c r="E9" s="94">
        <f>SUM(F9:BE9)</f>
        <v>7701</v>
      </c>
      <c r="F9" s="95">
        <v>4450</v>
      </c>
      <c r="G9" s="95">
        <v>429</v>
      </c>
      <c r="H9" s="95">
        <v>300</v>
      </c>
      <c r="I9" s="95">
        <v>332</v>
      </c>
      <c r="J9" s="95">
        <v>473</v>
      </c>
      <c r="K9" s="95">
        <v>289</v>
      </c>
      <c r="L9" s="95">
        <v>358</v>
      </c>
      <c r="M9" s="98">
        <v>287</v>
      </c>
      <c r="N9" s="95">
        <v>446</v>
      </c>
      <c r="O9" s="95">
        <v>337</v>
      </c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94"/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0</v>
      </c>
      <c r="D11" s="111">
        <f>B11-C11-E11</f>
        <v>58478.8</v>
      </c>
      <c r="E11" s="112">
        <f>SUM(F11:BE11)</f>
        <v>4521.2</v>
      </c>
      <c r="F11" s="133">
        <v>499</v>
      </c>
      <c r="G11" s="134">
        <v>287</v>
      </c>
      <c r="H11" s="133">
        <v>259</v>
      </c>
      <c r="I11" s="134">
        <v>388</v>
      </c>
      <c r="J11" s="134">
        <v>387</v>
      </c>
      <c r="K11" s="134">
        <v>398</v>
      </c>
      <c r="L11" s="134">
        <v>286.2</v>
      </c>
      <c r="M11" s="134">
        <v>372</v>
      </c>
      <c r="N11" s="134">
        <v>500</v>
      </c>
      <c r="O11" s="134">
        <v>286</v>
      </c>
      <c r="P11" s="133">
        <v>500</v>
      </c>
      <c r="Q11" s="133">
        <v>359</v>
      </c>
      <c r="R11" s="133"/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0</v>
      </c>
      <c r="D13" s="128">
        <f>B13-C13-E13</f>
        <v>16224.8</v>
      </c>
      <c r="E13" s="128">
        <f>SUM(F13:BE13)</f>
        <v>4775.2</v>
      </c>
      <c r="F13" s="129">
        <v>485</v>
      </c>
      <c r="G13" s="129">
        <v>477</v>
      </c>
      <c r="H13" s="129">
        <v>459.2</v>
      </c>
      <c r="I13" s="129">
        <v>439</v>
      </c>
      <c r="J13" s="129">
        <v>482</v>
      </c>
      <c r="K13" s="129">
        <v>483</v>
      </c>
      <c r="L13" s="129">
        <v>486</v>
      </c>
      <c r="M13" s="129">
        <v>336</v>
      </c>
      <c r="N13" s="129">
        <v>311</v>
      </c>
      <c r="O13" s="129">
        <v>328</v>
      </c>
      <c r="P13" s="129">
        <v>489</v>
      </c>
      <c r="Q13" s="129"/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0</v>
      </c>
      <c r="D15" s="94">
        <f>B15-C15-E15</f>
        <v>12667</v>
      </c>
      <c r="E15" s="94">
        <f>SUM(F15:BE15)</f>
        <v>4333</v>
      </c>
      <c r="F15" s="95">
        <v>638</v>
      </c>
      <c r="G15" s="100">
        <v>289</v>
      </c>
      <c r="H15" s="100">
        <v>188</v>
      </c>
      <c r="I15" s="100">
        <v>352</v>
      </c>
      <c r="J15" s="100">
        <v>452</v>
      </c>
      <c r="K15" s="100">
        <v>500</v>
      </c>
      <c r="L15" s="100">
        <v>499</v>
      </c>
      <c r="M15" s="100">
        <v>433</v>
      </c>
      <c r="N15" s="100">
        <v>500</v>
      </c>
      <c r="O15" s="100">
        <v>482</v>
      </c>
      <c r="P15" s="100"/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10000</v>
      </c>
      <c r="C17" s="128">
        <v>0</v>
      </c>
      <c r="D17" s="63">
        <f>B17-C17-E17</f>
        <v>4500</v>
      </c>
      <c r="E17" s="64">
        <f>SUM(F17:BE17)</f>
        <v>5500</v>
      </c>
      <c r="F17" s="65">
        <v>5500</v>
      </c>
      <c r="G17" s="65"/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3">
        <v>30</v>
      </c>
      <c r="B18" s="10">
        <f>SUM(B3,B5,B7,B9,B11,B13,B15,B17)</f>
        <v>362000</v>
      </c>
      <c r="C18" s="61">
        <f>SUM(C3,C5,C7,C9,C11,C13,C15,C17)</f>
        <v>0</v>
      </c>
      <c r="D18" s="6">
        <f>SUM(D3,D5,D7,D9,D11,D13,D15,D17)</f>
        <v>316078.7</v>
      </c>
      <c r="E18" s="6">
        <f>SUM(E3,E5,E7,E9,E11,E13,E15,E17)</f>
        <v>45921.3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14796</v>
      </c>
      <c r="D21" s="103">
        <f>B21-C21-E21</f>
        <v>10282.299999999999</v>
      </c>
      <c r="E21" s="93">
        <f>SUM(F21:BE21)</f>
        <v>1921.7</v>
      </c>
      <c r="F21" s="100">
        <v>385</v>
      </c>
      <c r="G21" s="100">
        <v>1000</v>
      </c>
      <c r="H21" s="100">
        <v>356.7</v>
      </c>
      <c r="I21" s="100">
        <v>180</v>
      </c>
      <c r="J21" s="100"/>
      <c r="K21" s="100"/>
      <c r="L21" s="100"/>
      <c r="M21" s="100"/>
      <c r="N21" s="100"/>
      <c r="O21" s="100"/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36</v>
      </c>
      <c r="E22" s="82">
        <v>14760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16495</v>
      </c>
      <c r="D23" s="106">
        <f>B23-C23-E23</f>
        <v>7162.8</v>
      </c>
      <c r="E23" s="105">
        <f>SUM(F23:BE23)</f>
        <v>7342.2</v>
      </c>
      <c r="F23" s="107">
        <v>6000</v>
      </c>
      <c r="G23" s="107">
        <v>477.2</v>
      </c>
      <c r="H23" s="107">
        <v>498</v>
      </c>
      <c r="I23" s="107">
        <v>367</v>
      </c>
      <c r="J23" s="107"/>
      <c r="K23" s="107"/>
      <c r="L23" s="107"/>
      <c r="M23" s="107"/>
      <c r="N23" s="107"/>
      <c r="O23" s="107"/>
      <c r="P23" s="107"/>
      <c r="Q23" s="107"/>
      <c r="R23" s="107"/>
      <c r="S23" s="107"/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151</v>
      </c>
      <c r="C24" s="18"/>
      <c r="D24" s="4"/>
      <c r="E24" s="36" t="s">
        <v>124</v>
      </c>
      <c r="F24" s="155" t="s">
        <v>125</v>
      </c>
      <c r="G24" s="30" t="s">
        <v>65</v>
      </c>
      <c r="H24" s="30" t="s">
        <v>66</v>
      </c>
      <c r="I24" s="30" t="s">
        <v>67</v>
      </c>
      <c r="J24" s="155" t="s">
        <v>68</v>
      </c>
      <c r="K24" s="155" t="s">
        <v>164</v>
      </c>
      <c r="L24" s="119" t="s">
        <v>165</v>
      </c>
      <c r="M24" s="119" t="s">
        <v>68</v>
      </c>
      <c r="N24" s="30" t="s">
        <v>65</v>
      </c>
      <c r="O24" s="30" t="s">
        <v>66</v>
      </c>
      <c r="P24" s="30" t="s">
        <v>67</v>
      </c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15300</v>
      </c>
      <c r="D25" s="94">
        <f>B25-C25-E25</f>
        <v>43488.399999999994</v>
      </c>
      <c r="E25" s="94">
        <f>SUM(F25:BE25)</f>
        <v>11211.600000000002</v>
      </c>
      <c r="F25" s="95">
        <v>7700</v>
      </c>
      <c r="G25" s="98">
        <v>359</v>
      </c>
      <c r="H25" s="98">
        <v>368.7</v>
      </c>
      <c r="I25" s="98">
        <v>429</v>
      </c>
      <c r="J25" s="98">
        <v>420</v>
      </c>
      <c r="K25" s="98">
        <v>468</v>
      </c>
      <c r="L25" s="98">
        <v>499.7</v>
      </c>
      <c r="M25" s="98">
        <v>485.2</v>
      </c>
      <c r="N25" s="98">
        <v>482</v>
      </c>
      <c r="O25" s="98"/>
      <c r="P25" s="98"/>
      <c r="Q25" s="98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154</v>
      </c>
      <c r="C26" s="46" t="s">
        <v>114</v>
      </c>
      <c r="D26" s="3"/>
      <c r="E26" s="3"/>
      <c r="F26" s="30"/>
      <c r="G26" s="30"/>
      <c r="H26" s="30"/>
      <c r="I26" s="30"/>
      <c r="J26" s="30" t="s">
        <v>159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4570</v>
      </c>
      <c r="D27" s="117">
        <f>B27-C27-E27</f>
        <v>2778</v>
      </c>
      <c r="E27" s="118">
        <f>SUM(F27:BE27)</f>
        <v>5652</v>
      </c>
      <c r="F27" s="119">
        <v>5300</v>
      </c>
      <c r="G27" s="119"/>
      <c r="H27" s="119"/>
      <c r="I27" s="119"/>
      <c r="J27" s="119"/>
      <c r="K27" s="119"/>
      <c r="L27" s="119"/>
      <c r="M27" s="119"/>
      <c r="N27" s="119">
        <v>352</v>
      </c>
      <c r="O27" s="119"/>
      <c r="P27" s="119"/>
      <c r="Q27" s="119"/>
      <c r="R27" s="119"/>
      <c r="S27" s="119"/>
      <c r="T27" s="117"/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/>
      <c r="J28" s="4"/>
      <c r="K28" s="30"/>
      <c r="L28" s="4"/>
      <c r="M28" s="30"/>
      <c r="N28" s="193" t="s">
        <v>177</v>
      </c>
      <c r="O28" s="192"/>
      <c r="P28" s="193" t="s">
        <v>177</v>
      </c>
      <c r="Q28" s="192"/>
      <c r="R28" s="192"/>
      <c r="S28" s="193" t="s">
        <v>177</v>
      </c>
      <c r="T28" s="192"/>
      <c r="U28" s="192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0</v>
      </c>
      <c r="D29" s="117">
        <f>B29-C29-E29</f>
        <v>17090.599999999999</v>
      </c>
      <c r="E29" s="118">
        <f>SUM(F29:BE29)</f>
        <v>2909.3999999999996</v>
      </c>
      <c r="F29" s="119">
        <v>498</v>
      </c>
      <c r="G29" s="119">
        <v>352.6</v>
      </c>
      <c r="H29" s="119">
        <v>468</v>
      </c>
      <c r="I29" s="119">
        <v>326.8</v>
      </c>
      <c r="J29" s="119">
        <v>396</v>
      </c>
      <c r="K29" s="119">
        <v>475</v>
      </c>
      <c r="L29" s="119">
        <v>393</v>
      </c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154</v>
      </c>
      <c r="C30" s="36" t="s">
        <v>31</v>
      </c>
      <c r="D30" s="30"/>
      <c r="E30" s="82">
        <v>0</v>
      </c>
      <c r="F30" s="82">
        <v>0</v>
      </c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5177</v>
      </c>
      <c r="D31" s="123">
        <f>B31-C31-E31</f>
        <v>43847.7</v>
      </c>
      <c r="E31" s="122">
        <f>SUM(F31:BE31)</f>
        <v>2975.3</v>
      </c>
      <c r="F31" s="124">
        <v>100</v>
      </c>
      <c r="G31" s="124">
        <v>379.3</v>
      </c>
      <c r="H31" s="124">
        <v>366</v>
      </c>
      <c r="I31" s="124">
        <v>500</v>
      </c>
      <c r="J31" s="124">
        <v>368</v>
      </c>
      <c r="K31" s="124">
        <v>368</v>
      </c>
      <c r="L31" s="124">
        <v>499</v>
      </c>
      <c r="M31" s="124">
        <v>395</v>
      </c>
      <c r="N31" s="124"/>
      <c r="O31" s="124"/>
      <c r="P31" s="124"/>
      <c r="Q31" s="124"/>
      <c r="R31" s="124"/>
      <c r="S31" s="124"/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168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 t="s">
        <v>173</v>
      </c>
      <c r="J32" s="30"/>
      <c r="K32" s="30"/>
      <c r="L32" s="30">
        <v>1</v>
      </c>
      <c r="M32" s="30">
        <v>2</v>
      </c>
      <c r="N32" s="30">
        <v>3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4725</v>
      </c>
      <c r="D33" s="111">
        <f>B33-C33-E33</f>
        <v>1522.3000000000002</v>
      </c>
      <c r="E33" s="111">
        <f>SUM(F33:BE33)</f>
        <v>3752.7</v>
      </c>
      <c r="F33" s="113">
        <v>163</v>
      </c>
      <c r="G33" s="113">
        <v>109</v>
      </c>
      <c r="H33" s="113">
        <v>112</v>
      </c>
      <c r="I33" s="113">
        <v>116</v>
      </c>
      <c r="J33" s="113">
        <v>132</v>
      </c>
      <c r="K33" s="113">
        <v>103</v>
      </c>
      <c r="L33" s="113">
        <v>498</v>
      </c>
      <c r="M33" s="113">
        <v>439.5</v>
      </c>
      <c r="N33" s="113">
        <v>338.1</v>
      </c>
      <c r="O33" s="113">
        <v>498</v>
      </c>
      <c r="P33" s="113">
        <v>377.2</v>
      </c>
      <c r="Q33" s="113">
        <v>428.3</v>
      </c>
      <c r="R33" s="113">
        <v>438.6</v>
      </c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168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 t="s">
        <v>126</v>
      </c>
      <c r="M34" s="4"/>
      <c r="N34" s="30"/>
      <c r="O34" s="155" t="s">
        <v>111</v>
      </c>
      <c r="P34" s="155"/>
      <c r="Q34" s="155"/>
      <c r="R34" s="168"/>
      <c r="S34" s="168"/>
      <c r="T34" s="155" t="s">
        <v>127</v>
      </c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3000</v>
      </c>
      <c r="D35" s="93">
        <f>B35-C35-E35</f>
        <v>14012.7</v>
      </c>
      <c r="E35" s="93">
        <f>SUM(F35:BE35)</f>
        <v>987.3</v>
      </c>
      <c r="F35" s="100">
        <v>498</v>
      </c>
      <c r="G35" s="100">
        <v>489.3</v>
      </c>
      <c r="H35" s="100"/>
      <c r="I35" s="100"/>
      <c r="J35" s="100"/>
      <c r="K35" s="100"/>
      <c r="L35" s="100"/>
      <c r="M35" s="100"/>
      <c r="N35" s="100"/>
      <c r="O35" s="100"/>
      <c r="P35" s="100"/>
      <c r="Q35" s="100"/>
      <c r="R35" s="100"/>
      <c r="S35" s="100"/>
      <c r="T35" s="93"/>
      <c r="U35" s="93"/>
      <c r="V35" s="93"/>
      <c r="W35" s="93"/>
      <c r="X35" s="93"/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169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64063</v>
      </c>
      <c r="D37" s="9">
        <f>SUM(D21,D23,D25,D27,D29,D31,D33,D35)</f>
        <v>140184.79999999999</v>
      </c>
      <c r="E37" s="9">
        <f>SUM(E21,E23,E25,E27,E29,E31,E33,E35)</f>
        <v>36752.200000000004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0</v>
      </c>
      <c r="G38" s="82">
        <v>3000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722.90000000000009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146736.5</v>
      </c>
      <c r="L40" s="2"/>
      <c r="M40" s="73" t="s">
        <v>29</v>
      </c>
      <c r="N40" s="74">
        <f>SUM(N39,-K40)</f>
        <v>-146013.6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456263.5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7" spans="1:20">
      <c r="D57" s="178"/>
      <c r="E57" s="178" t="s">
        <v>162</v>
      </c>
    </row>
    <row r="58" spans="1:20">
      <c r="D58" s="178" t="s">
        <v>161</v>
      </c>
      <c r="E58" s="189">
        <v>1000</v>
      </c>
      <c r="H58" s="191" t="s">
        <v>170</v>
      </c>
      <c r="I58" s="191" t="s">
        <v>171</v>
      </c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3685.9</v>
      </c>
      <c r="B61" s="22">
        <v>0</v>
      </c>
      <c r="C61" s="24">
        <f>SUM(D61:U61)</f>
        <v>3685.9</v>
      </c>
      <c r="D61" s="27"/>
      <c r="E61" s="175">
        <v>500</v>
      </c>
      <c r="F61" s="176">
        <v>428.3</v>
      </c>
      <c r="G61" s="176">
        <v>392.5</v>
      </c>
      <c r="H61" s="176">
        <v>496.3</v>
      </c>
      <c r="I61" s="176">
        <v>395.3</v>
      </c>
      <c r="J61" s="1">
        <v>367</v>
      </c>
      <c r="K61" s="1">
        <v>481.5</v>
      </c>
      <c r="L61" s="1">
        <v>482</v>
      </c>
      <c r="M61" s="1">
        <v>15</v>
      </c>
      <c r="N61" s="1">
        <v>128</v>
      </c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-986</v>
      </c>
      <c r="B63" s="22">
        <v>0</v>
      </c>
      <c r="C63" s="24">
        <f>SUM(D63:U63)</f>
        <v>-986</v>
      </c>
      <c r="D63" s="27"/>
      <c r="E63" s="186">
        <v>499.7</v>
      </c>
      <c r="F63" s="186">
        <v>485.2</v>
      </c>
      <c r="G63" s="186">
        <v>96</v>
      </c>
      <c r="H63" s="186">
        <v>121</v>
      </c>
      <c r="I63" s="186">
        <v>395</v>
      </c>
      <c r="J63" s="187">
        <v>438.6</v>
      </c>
      <c r="K63" s="187">
        <v>-3021.5</v>
      </c>
      <c r="L63" s="187"/>
      <c r="M63" s="187"/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26"/>
      <c r="G64" s="26"/>
      <c r="H64" s="26"/>
      <c r="I64" s="143"/>
      <c r="J64" s="45"/>
    </row>
    <row r="65" spans="1:13">
      <c r="A65" s="20">
        <f>SUM(B65:C65)</f>
        <v>-1977</v>
      </c>
      <c r="B65" s="22">
        <v>0</v>
      </c>
      <c r="C65" s="24">
        <f>SUM(D65:U65)</f>
        <v>-1977</v>
      </c>
      <c r="D65" s="28"/>
      <c r="E65" s="185">
        <v>195</v>
      </c>
      <c r="F65" s="185">
        <v>-2172</v>
      </c>
      <c r="G65" s="185"/>
      <c r="H65" s="185"/>
      <c r="I65" s="185"/>
    </row>
    <row r="66" spans="1:13">
      <c r="A66" s="21">
        <f>SUM(A61,A63,A65)</f>
        <v>722.90000000000009</v>
      </c>
      <c r="B66" s="22">
        <f>SUM(B61,B63,B65)</f>
        <v>0</v>
      </c>
      <c r="C66" s="22">
        <f>SUM(C61,C63,C65)</f>
        <v>722.90000000000009</v>
      </c>
      <c r="D66" s="167" t="s">
        <v>108</v>
      </c>
      <c r="E66" s="143" t="s">
        <v>166</v>
      </c>
      <c r="F66" s="143"/>
      <c r="G66" s="26"/>
      <c r="H66" s="26"/>
      <c r="I66" s="26"/>
    </row>
    <row r="67" spans="1:13">
      <c r="C67" s="173">
        <f>SUM(E67:M67)</f>
        <v>0</v>
      </c>
      <c r="D67" s="178" t="s">
        <v>121</v>
      </c>
      <c r="E67" s="173"/>
      <c r="F67" s="173"/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0</v>
      </c>
      <c r="D68" s="178" t="s">
        <v>120</v>
      </c>
      <c r="E68" s="173"/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0</v>
      </c>
      <c r="D69" s="14" t="s">
        <v>118</v>
      </c>
      <c r="E69" s="172"/>
      <c r="F69" s="172"/>
      <c r="G69" s="172"/>
      <c r="H69" s="172"/>
      <c r="I69" s="172"/>
    </row>
    <row r="70" spans="1:13">
      <c r="A70" s="83"/>
      <c r="B70" s="69"/>
      <c r="C70" s="172">
        <f>SUM(E70:M70)</f>
        <v>0</v>
      </c>
      <c r="D70" s="14" t="s">
        <v>119</v>
      </c>
      <c r="E70" s="172"/>
      <c r="F70" s="172"/>
      <c r="G70" s="172"/>
      <c r="H70" s="172"/>
      <c r="I70" s="172"/>
    </row>
    <row r="71" spans="1:13">
      <c r="A71" s="83"/>
      <c r="B71" s="69"/>
      <c r="C71" s="172">
        <f>SUM(E71:V71)</f>
        <v>0</v>
      </c>
      <c r="D71" s="14" t="s">
        <v>136</v>
      </c>
      <c r="E71" s="172"/>
      <c r="F71" s="172"/>
      <c r="G71" s="172"/>
      <c r="H71" s="172"/>
      <c r="I71" s="172"/>
    </row>
    <row r="72" spans="1:13">
      <c r="A72" s="182" t="s">
        <v>129</v>
      </c>
      <c r="B72" s="173">
        <f>SUM(C67:C71)</f>
        <v>0</v>
      </c>
      <c r="C72" s="172"/>
      <c r="D72" s="172"/>
      <c r="E72" s="172"/>
      <c r="F72" s="172"/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88" spans="1:7">
      <c r="D88" s="1" t="s">
        <v>140</v>
      </c>
      <c r="E88" s="1" t="s">
        <v>176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4" spans="3:6">
      <c r="C114" s="1" t="s">
        <v>142</v>
      </c>
      <c r="D114" s="1">
        <v>5</v>
      </c>
      <c r="E114" s="1">
        <v>25</v>
      </c>
      <c r="F114" s="1">
        <v>25000</v>
      </c>
    </row>
    <row r="115" spans="3:6">
      <c r="C115" s="1" t="s">
        <v>140</v>
      </c>
      <c r="D115" s="1">
        <v>5</v>
      </c>
      <c r="E115" s="1">
        <v>24</v>
      </c>
      <c r="F115" s="1">
        <v>17000</v>
      </c>
    </row>
    <row r="116" spans="3:6">
      <c r="C116" s="1" t="s">
        <v>80</v>
      </c>
      <c r="D116" s="1">
        <v>5</v>
      </c>
      <c r="E116" s="1">
        <v>25</v>
      </c>
      <c r="F116" s="1">
        <v>31000</v>
      </c>
    </row>
    <row r="117" spans="3:6">
      <c r="C117" s="1" t="s">
        <v>146</v>
      </c>
      <c r="D117" s="1">
        <v>5</v>
      </c>
    </row>
    <row r="121" spans="3:6">
      <c r="C121" s="1" t="s">
        <v>42</v>
      </c>
      <c r="D121" s="1">
        <v>21</v>
      </c>
    </row>
    <row r="122" spans="3:6">
      <c r="C122" s="1" t="s">
        <v>144</v>
      </c>
      <c r="D122" s="1">
        <v>20</v>
      </c>
    </row>
    <row r="123" spans="3:6">
      <c r="C123" s="1" t="s">
        <v>82</v>
      </c>
      <c r="D123" s="1">
        <v>21</v>
      </c>
    </row>
  </sheetData>
  <phoneticPr fontId="2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3"/>
  <sheetViews>
    <sheetView zoomScaleNormal="100" zoomScaleSheetLayoutView="100" workbookViewId="0">
      <pane xSplit="1" ySplit="1" topLeftCell="B47" activePane="bottomRight" state="frozen"/>
      <selection pane="topRight" activeCell="B1" sqref="B1"/>
      <selection pane="bottomLeft" activeCell="A2" sqref="A2"/>
      <selection pane="bottomRight" activeCell="N73" sqref="N73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0</v>
      </c>
      <c r="D3" s="94">
        <f>B3-C3-E3</f>
        <v>16704.400000000001</v>
      </c>
      <c r="E3" s="94">
        <f>SUM(F3:BE3)</f>
        <v>8295.6</v>
      </c>
      <c r="F3" s="95">
        <v>6750</v>
      </c>
      <c r="G3" s="95">
        <v>387.6</v>
      </c>
      <c r="H3" s="95">
        <v>468</v>
      </c>
      <c r="I3" s="95">
        <v>365</v>
      </c>
      <c r="J3" s="95">
        <v>325</v>
      </c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3200</v>
      </c>
      <c r="E5" s="94">
        <f>SUM(F5:BE5)</f>
        <v>4800</v>
      </c>
      <c r="F5" s="95">
        <v>4800</v>
      </c>
      <c r="G5" s="95"/>
      <c r="H5" s="95"/>
      <c r="I5" s="95"/>
      <c r="J5" s="95"/>
      <c r="K5" s="95"/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0</v>
      </c>
      <c r="D7" s="93">
        <f>B7-C7-E7</f>
        <v>142400</v>
      </c>
      <c r="E7" s="94">
        <f>SUM(F7:BE7)</f>
        <v>5600</v>
      </c>
      <c r="F7" s="95">
        <v>5600</v>
      </c>
      <c r="G7" s="95"/>
      <c r="H7" s="95"/>
      <c r="I7" s="95"/>
      <c r="J7" s="95"/>
      <c r="K7" s="95"/>
      <c r="L7" s="95"/>
      <c r="M7" s="95"/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>
        <v>8000</v>
      </c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62299</v>
      </c>
      <c r="E9" s="94">
        <f>SUM(F9:BE9)</f>
        <v>7701</v>
      </c>
      <c r="F9" s="95">
        <v>4450</v>
      </c>
      <c r="G9" s="95">
        <v>429</v>
      </c>
      <c r="H9" s="95">
        <v>300</v>
      </c>
      <c r="I9" s="95">
        <v>332</v>
      </c>
      <c r="J9" s="95">
        <v>473</v>
      </c>
      <c r="K9" s="95">
        <v>289</v>
      </c>
      <c r="L9" s="95">
        <v>358</v>
      </c>
      <c r="M9" s="98">
        <v>287</v>
      </c>
      <c r="N9" s="95">
        <v>446</v>
      </c>
      <c r="O9" s="95">
        <v>337</v>
      </c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94">
        <v>12380</v>
      </c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0</v>
      </c>
      <c r="D11" s="111">
        <f>B11-C11-E11</f>
        <v>58478.8</v>
      </c>
      <c r="E11" s="112">
        <f>SUM(F11:BE11)</f>
        <v>4521.2</v>
      </c>
      <c r="F11" s="133">
        <v>499</v>
      </c>
      <c r="G11" s="134">
        <v>287</v>
      </c>
      <c r="H11" s="133">
        <v>259</v>
      </c>
      <c r="I11" s="134">
        <v>388</v>
      </c>
      <c r="J11" s="134">
        <v>387</v>
      </c>
      <c r="K11" s="134">
        <v>398</v>
      </c>
      <c r="L11" s="134">
        <v>286.2</v>
      </c>
      <c r="M11" s="134">
        <v>372</v>
      </c>
      <c r="N11" s="134">
        <v>500</v>
      </c>
      <c r="O11" s="134">
        <v>286</v>
      </c>
      <c r="P11" s="133">
        <v>500</v>
      </c>
      <c r="Q11" s="133">
        <v>359</v>
      </c>
      <c r="R11" s="133"/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0</v>
      </c>
      <c r="D13" s="128">
        <f>B13-C13-E13</f>
        <v>16224.8</v>
      </c>
      <c r="E13" s="128">
        <f>SUM(F13:BE13)</f>
        <v>4775.2</v>
      </c>
      <c r="F13" s="129">
        <v>485</v>
      </c>
      <c r="G13" s="129">
        <v>477</v>
      </c>
      <c r="H13" s="129">
        <v>459.2</v>
      </c>
      <c r="I13" s="129">
        <v>439</v>
      </c>
      <c r="J13" s="129">
        <v>482</v>
      </c>
      <c r="K13" s="129">
        <v>483</v>
      </c>
      <c r="L13" s="129">
        <v>486</v>
      </c>
      <c r="M13" s="129">
        <v>336</v>
      </c>
      <c r="N13" s="129">
        <v>311</v>
      </c>
      <c r="O13" s="129">
        <v>328</v>
      </c>
      <c r="P13" s="129">
        <v>489</v>
      </c>
      <c r="Q13" s="129"/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0</v>
      </c>
      <c r="D15" s="93">
        <f>B15-C15-E15</f>
        <v>13649</v>
      </c>
      <c r="E15" s="94">
        <f>SUM(F15:BE15)</f>
        <v>3351</v>
      </c>
      <c r="F15" s="95">
        <v>638</v>
      </c>
      <c r="G15" s="100">
        <v>289</v>
      </c>
      <c r="H15" s="100">
        <v>188</v>
      </c>
      <c r="I15" s="100">
        <v>352</v>
      </c>
      <c r="J15" s="100">
        <v>452</v>
      </c>
      <c r="K15" s="100">
        <v>500</v>
      </c>
      <c r="L15" s="100">
        <v>499</v>
      </c>
      <c r="M15" s="100">
        <v>433</v>
      </c>
      <c r="N15" s="100"/>
      <c r="O15" s="100"/>
      <c r="P15" s="100"/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10000</v>
      </c>
      <c r="C17" s="63">
        <v>0</v>
      </c>
      <c r="D17" s="63">
        <f>B17-C17-E17</f>
        <v>4500</v>
      </c>
      <c r="E17" s="64">
        <f>SUM(F17:BE17)</f>
        <v>5500</v>
      </c>
      <c r="F17" s="65">
        <v>5500</v>
      </c>
      <c r="G17" s="65"/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3">
        <v>30</v>
      </c>
      <c r="B18" s="10">
        <f>SUM(B3,B5,B7,B9,B11,B13,B15,B17)</f>
        <v>362000</v>
      </c>
      <c r="C18" s="61">
        <f>SUM(C3,C5,C7,C9,C11,C13,C15,C17)</f>
        <v>0</v>
      </c>
      <c r="D18" s="6">
        <f>SUM(D3,D5,D7,D9,D11,D13,D15,D17)</f>
        <v>317456</v>
      </c>
      <c r="E18" s="6">
        <f>SUM(E3,E5,E7,E9,E11,E13,E15,E17)</f>
        <v>44544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14796</v>
      </c>
      <c r="D21" s="103">
        <f>B21-C21-E21</f>
        <v>10282.299999999999</v>
      </c>
      <c r="E21" s="93">
        <f>SUM(F21:BE21)</f>
        <v>1921.7</v>
      </c>
      <c r="F21" s="100">
        <v>385</v>
      </c>
      <c r="G21" s="100">
        <v>1000</v>
      </c>
      <c r="H21" s="100">
        <v>356.7</v>
      </c>
      <c r="I21" s="100">
        <v>180</v>
      </c>
      <c r="J21" s="100"/>
      <c r="K21" s="100"/>
      <c r="L21" s="100"/>
      <c r="M21" s="100"/>
      <c r="N21" s="100"/>
      <c r="O21" s="100"/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36</v>
      </c>
      <c r="E22" s="82">
        <v>14760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16495</v>
      </c>
      <c r="D23" s="106">
        <f>B23-C23-E23</f>
        <v>8505</v>
      </c>
      <c r="E23" s="105">
        <f>SUM(F23:BE23)</f>
        <v>6000</v>
      </c>
      <c r="F23" s="107">
        <v>6000</v>
      </c>
      <c r="G23" s="107"/>
      <c r="H23" s="107"/>
      <c r="I23" s="107"/>
      <c r="J23" s="107"/>
      <c r="K23" s="107"/>
      <c r="L23" s="107"/>
      <c r="M23" s="107"/>
      <c r="N23" s="107"/>
      <c r="O23" s="107"/>
      <c r="P23" s="107"/>
      <c r="Q23" s="107"/>
      <c r="R23" s="107"/>
      <c r="S23" s="107"/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151</v>
      </c>
      <c r="C24" s="18"/>
      <c r="D24" s="4"/>
      <c r="E24" s="36" t="s">
        <v>124</v>
      </c>
      <c r="F24" s="155" t="s">
        <v>125</v>
      </c>
      <c r="G24" s="30" t="s">
        <v>65</v>
      </c>
      <c r="H24" s="30" t="s">
        <v>66</v>
      </c>
      <c r="I24" s="30" t="s">
        <v>67</v>
      </c>
      <c r="J24" s="155" t="s">
        <v>68</v>
      </c>
      <c r="K24" s="155" t="s">
        <v>164</v>
      </c>
      <c r="L24" s="119" t="s">
        <v>165</v>
      </c>
      <c r="M24" s="119" t="s">
        <v>68</v>
      </c>
      <c r="N24" s="30" t="s">
        <v>65</v>
      </c>
      <c r="O24" s="30" t="s">
        <v>66</v>
      </c>
      <c r="P24" s="30" t="s">
        <v>67</v>
      </c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15300</v>
      </c>
      <c r="D25" s="94">
        <f>B25-C25-E25</f>
        <v>46641</v>
      </c>
      <c r="E25" s="94">
        <f>SUM(F25:BE25)</f>
        <v>8059</v>
      </c>
      <c r="F25" s="95">
        <v>7700</v>
      </c>
      <c r="G25" s="98">
        <v>359</v>
      </c>
      <c r="H25" s="98"/>
      <c r="I25" s="98"/>
      <c r="J25" s="98"/>
      <c r="K25" s="98"/>
      <c r="L25" s="98"/>
      <c r="M25" s="98"/>
      <c r="N25" s="98"/>
      <c r="O25" s="98"/>
      <c r="P25" s="98"/>
      <c r="Q25" s="98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154</v>
      </c>
      <c r="C26" s="46" t="s">
        <v>114</v>
      </c>
      <c r="D26" s="3"/>
      <c r="E26" s="3"/>
      <c r="F26" s="30"/>
      <c r="G26" s="30"/>
      <c r="H26" s="30"/>
      <c r="I26" s="30"/>
      <c r="J26" s="30" t="s">
        <v>159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4570</v>
      </c>
      <c r="D27" s="117">
        <f>B27-C27-E27</f>
        <v>4444.8999999999996</v>
      </c>
      <c r="E27" s="118">
        <f>SUM(F27:BE27)</f>
        <v>3985.1</v>
      </c>
      <c r="F27" s="119">
        <v>478.5</v>
      </c>
      <c r="G27" s="119">
        <v>356</v>
      </c>
      <c r="H27" s="119">
        <v>339</v>
      </c>
      <c r="I27" s="119">
        <v>498</v>
      </c>
      <c r="J27" s="119">
        <v>329</v>
      </c>
      <c r="K27" s="119">
        <v>500</v>
      </c>
      <c r="L27" s="119">
        <v>485.6</v>
      </c>
      <c r="M27" s="119">
        <v>500</v>
      </c>
      <c r="N27" s="119">
        <v>499</v>
      </c>
      <c r="O27" s="119"/>
      <c r="P27" s="119"/>
      <c r="Q27" s="119"/>
      <c r="R27" s="119"/>
      <c r="S27" s="119"/>
      <c r="T27" s="117"/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/>
      <c r="J28" s="4"/>
      <c r="K28" s="30"/>
      <c r="L28" s="4"/>
      <c r="M28" s="30" t="s">
        <v>172</v>
      </c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0</v>
      </c>
      <c r="D29" s="117">
        <f>B29-C29-E29</f>
        <v>17958.599999999999</v>
      </c>
      <c r="E29" s="118">
        <f>SUM(F29:BE29)</f>
        <v>2041.3999999999999</v>
      </c>
      <c r="F29" s="119">
        <v>498</v>
      </c>
      <c r="G29" s="119">
        <v>352.6</v>
      </c>
      <c r="H29" s="119">
        <v>468</v>
      </c>
      <c r="I29" s="119">
        <v>326.8</v>
      </c>
      <c r="J29" s="119">
        <v>396</v>
      </c>
      <c r="K29" s="119"/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154</v>
      </c>
      <c r="C30" s="36" t="s">
        <v>31</v>
      </c>
      <c r="D30" s="30"/>
      <c r="E30" s="82">
        <v>0</v>
      </c>
      <c r="F30" s="82">
        <v>0</v>
      </c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5177</v>
      </c>
      <c r="D31" s="123">
        <f>B31-C31-E31</f>
        <v>44741.7</v>
      </c>
      <c r="E31" s="122">
        <f>SUM(F31:BE31)</f>
        <v>2081.3000000000002</v>
      </c>
      <c r="F31" s="124">
        <v>100</v>
      </c>
      <c r="G31" s="124">
        <v>379.3</v>
      </c>
      <c r="H31" s="124">
        <v>366</v>
      </c>
      <c r="I31" s="124">
        <v>500</v>
      </c>
      <c r="J31" s="124">
        <v>368</v>
      </c>
      <c r="K31" s="124">
        <v>368</v>
      </c>
      <c r="L31" s="124"/>
      <c r="M31" s="124"/>
      <c r="N31" s="124"/>
      <c r="O31" s="124"/>
      <c r="P31" s="124"/>
      <c r="Q31" s="124"/>
      <c r="R31" s="124"/>
      <c r="S31" s="124"/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168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 t="s">
        <v>173</v>
      </c>
      <c r="J32" s="30"/>
      <c r="K32" s="30"/>
      <c r="L32" s="30">
        <v>1</v>
      </c>
      <c r="M32" s="30">
        <v>2</v>
      </c>
      <c r="N32" s="30">
        <v>3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4725</v>
      </c>
      <c r="D33" s="111">
        <f>B33-C33-E33</f>
        <v>2766.4</v>
      </c>
      <c r="E33" s="111">
        <f>SUM(F33:BE33)</f>
        <v>2508.6</v>
      </c>
      <c r="F33" s="113">
        <v>163</v>
      </c>
      <c r="G33" s="113">
        <v>109</v>
      </c>
      <c r="H33" s="113">
        <v>112</v>
      </c>
      <c r="I33" s="113">
        <v>116</v>
      </c>
      <c r="J33" s="113">
        <v>132</v>
      </c>
      <c r="K33" s="113">
        <v>103</v>
      </c>
      <c r="L33" s="113">
        <v>498</v>
      </c>
      <c r="M33" s="113">
        <v>439.5</v>
      </c>
      <c r="N33" s="113">
        <v>338.1</v>
      </c>
      <c r="O33" s="113">
        <v>498</v>
      </c>
      <c r="P33" s="113"/>
      <c r="Q33" s="113"/>
      <c r="R33" s="113"/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168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 t="s">
        <v>126</v>
      </c>
      <c r="M34" s="4"/>
      <c r="N34" s="30"/>
      <c r="O34" s="155" t="s">
        <v>111</v>
      </c>
      <c r="P34" s="155"/>
      <c r="Q34" s="155"/>
      <c r="R34" s="168"/>
      <c r="S34" s="168"/>
      <c r="T34" s="155" t="s">
        <v>127</v>
      </c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14636.439999999999</v>
      </c>
      <c r="D35" s="93">
        <f>B35-C35-E35</f>
        <v>2376.2600000000011</v>
      </c>
      <c r="E35" s="93">
        <f>SUM(F35:BE35)</f>
        <v>987.3</v>
      </c>
      <c r="F35" s="100">
        <v>498</v>
      </c>
      <c r="G35" s="100">
        <v>489.3</v>
      </c>
      <c r="H35" s="100"/>
      <c r="I35" s="100"/>
      <c r="J35" s="100"/>
      <c r="K35" s="100"/>
      <c r="L35" s="100"/>
      <c r="M35" s="100"/>
      <c r="N35" s="100"/>
      <c r="O35" s="100"/>
      <c r="P35" s="100"/>
      <c r="Q35" s="100"/>
      <c r="R35" s="100"/>
      <c r="S35" s="100"/>
      <c r="T35" s="93"/>
      <c r="U35" s="93"/>
      <c r="V35" s="93"/>
      <c r="W35" s="93"/>
      <c r="X35" s="93"/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169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75699.44</v>
      </c>
      <c r="D37" s="9">
        <f>SUM(D21,D23,D25,D27,D29,D31,D33,D35)</f>
        <v>137716.16</v>
      </c>
      <c r="E37" s="9">
        <f>SUM(E21,E23,E25,E27,E29,E31,E33,E35)</f>
        <v>27584.399999999998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4502.2</v>
      </c>
      <c r="G38" s="82">
        <v>10134.24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-1736.0000000000002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147827.83999999997</v>
      </c>
      <c r="L40" s="2"/>
      <c r="M40" s="73" t="s">
        <v>29</v>
      </c>
      <c r="N40" s="74">
        <f>SUM(N39,-K40)</f>
        <v>-149563.83999999997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455172.16000000003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7" spans="1:20">
      <c r="D57" s="178"/>
      <c r="E57" s="178" t="s">
        <v>162</v>
      </c>
    </row>
    <row r="58" spans="1:20">
      <c r="D58" s="178" t="s">
        <v>161</v>
      </c>
      <c r="E58" s="189">
        <v>1000</v>
      </c>
      <c r="H58" s="191" t="s">
        <v>170</v>
      </c>
      <c r="I58" s="191" t="s">
        <v>171</v>
      </c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820.8</v>
      </c>
      <c r="B61" s="22">
        <v>0</v>
      </c>
      <c r="C61" s="24">
        <f>SUM(D61:U61)</f>
        <v>820.8</v>
      </c>
      <c r="D61" s="27"/>
      <c r="E61" s="175">
        <v>498</v>
      </c>
      <c r="F61" s="176">
        <v>322.8</v>
      </c>
      <c r="G61" s="176"/>
      <c r="H61" s="176"/>
      <c r="I61" s="176"/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-1086.8000000000002</v>
      </c>
      <c r="B63" s="22">
        <v>0</v>
      </c>
      <c r="C63" s="24">
        <f>SUM(D63:U63)</f>
        <v>-1086.8000000000002</v>
      </c>
      <c r="D63" s="27"/>
      <c r="E63" s="186">
        <v>396</v>
      </c>
      <c r="F63" s="186">
        <v>496</v>
      </c>
      <c r="G63" s="186">
        <v>228</v>
      </c>
      <c r="H63" s="186">
        <v>359.7</v>
      </c>
      <c r="I63" s="186">
        <v>368</v>
      </c>
      <c r="J63" s="187">
        <v>499</v>
      </c>
      <c r="K63" s="187">
        <v>385.6</v>
      </c>
      <c r="L63" s="187">
        <v>287.60000000000002</v>
      </c>
      <c r="M63" s="187">
        <v>-4106.7</v>
      </c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26"/>
      <c r="G64" s="26"/>
      <c r="H64" s="26"/>
      <c r="I64" s="143"/>
      <c r="J64" s="45"/>
    </row>
    <row r="65" spans="1:13">
      <c r="A65" s="20">
        <f>SUM(B65:C65)</f>
        <v>-1470</v>
      </c>
      <c r="B65" s="22">
        <v>0</v>
      </c>
      <c r="C65" s="24">
        <f>SUM(D65:U65)</f>
        <v>-1470</v>
      </c>
      <c r="D65" s="28"/>
      <c r="E65" s="185">
        <v>25</v>
      </c>
      <c r="F65" s="185">
        <v>-1495</v>
      </c>
      <c r="G65" s="185"/>
      <c r="H65" s="185"/>
      <c r="I65" s="185"/>
    </row>
    <row r="66" spans="1:13">
      <c r="A66" s="21">
        <f>SUM(A61,A63,A65)</f>
        <v>-1736.0000000000002</v>
      </c>
      <c r="B66" s="22">
        <f>SUM(B61,B63,B65)</f>
        <v>0</v>
      </c>
      <c r="C66" s="22">
        <f>SUM(C61,C63,C65)</f>
        <v>-1736.0000000000002</v>
      </c>
      <c r="D66" s="167" t="s">
        <v>108</v>
      </c>
      <c r="E66" s="143" t="s">
        <v>174</v>
      </c>
      <c r="F66" s="143"/>
      <c r="G66" s="190" t="s">
        <v>167</v>
      </c>
      <c r="H66" s="26"/>
      <c r="I66" s="26"/>
    </row>
    <row r="67" spans="1:13">
      <c r="C67" s="173">
        <f>SUM(E67:M67)</f>
        <v>0</v>
      </c>
      <c r="D67" s="178" t="s">
        <v>121</v>
      </c>
      <c r="E67" s="173"/>
      <c r="F67" s="173"/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0</v>
      </c>
      <c r="D68" s="178" t="s">
        <v>120</v>
      </c>
      <c r="E68" s="173"/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0</v>
      </c>
      <c r="D69" s="14" t="s">
        <v>118</v>
      </c>
      <c r="E69" s="172"/>
      <c r="F69" s="172"/>
      <c r="G69" s="172"/>
      <c r="H69" s="172"/>
      <c r="I69" s="172"/>
    </row>
    <row r="70" spans="1:13">
      <c r="A70" s="83"/>
      <c r="B70" s="69"/>
      <c r="C70" s="172">
        <f>SUM(E70:M70)</f>
        <v>0</v>
      </c>
      <c r="D70" s="14" t="s">
        <v>119</v>
      </c>
      <c r="E70" s="172"/>
      <c r="F70" s="172"/>
      <c r="G70" s="172"/>
      <c r="H70" s="172"/>
      <c r="I70" s="172"/>
    </row>
    <row r="71" spans="1:13">
      <c r="A71" s="83"/>
      <c r="B71" s="69"/>
      <c r="C71" s="172">
        <f>SUM(E71:V71)</f>
        <v>0</v>
      </c>
      <c r="D71" s="14" t="s">
        <v>136</v>
      </c>
      <c r="E71" s="172"/>
      <c r="F71" s="172"/>
      <c r="G71" s="172"/>
      <c r="H71" s="172"/>
      <c r="I71" s="172"/>
    </row>
    <row r="72" spans="1:13">
      <c r="A72" s="182" t="s">
        <v>129</v>
      </c>
      <c r="B72" s="173">
        <f>SUM(C67:C71)</f>
        <v>0</v>
      </c>
      <c r="C72" s="172"/>
      <c r="D72" s="172"/>
      <c r="E72" s="172"/>
      <c r="F72" s="172"/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4" spans="3:6">
      <c r="C114" s="1" t="s">
        <v>142</v>
      </c>
      <c r="D114" s="1">
        <v>5</v>
      </c>
      <c r="E114" s="1">
        <v>25</v>
      </c>
      <c r="F114" s="1">
        <v>25000</v>
      </c>
    </row>
    <row r="115" spans="3:6">
      <c r="C115" s="1" t="s">
        <v>140</v>
      </c>
      <c r="D115" s="1">
        <v>5</v>
      </c>
      <c r="E115" s="1">
        <v>24</v>
      </c>
      <c r="F115" s="1">
        <v>17000</v>
      </c>
    </row>
    <row r="116" spans="3:6">
      <c r="C116" s="1" t="s">
        <v>80</v>
      </c>
      <c r="D116" s="1">
        <v>5</v>
      </c>
      <c r="E116" s="1">
        <v>25</v>
      </c>
      <c r="F116" s="1">
        <v>31000</v>
      </c>
    </row>
    <row r="117" spans="3:6">
      <c r="C117" s="1" t="s">
        <v>146</v>
      </c>
      <c r="D117" s="1">
        <v>5</v>
      </c>
    </row>
    <row r="121" spans="3:6">
      <c r="C121" s="1" t="s">
        <v>42</v>
      </c>
      <c r="D121" s="1">
        <v>21</v>
      </c>
    </row>
    <row r="122" spans="3:6">
      <c r="C122" s="1" t="s">
        <v>144</v>
      </c>
      <c r="D122" s="1">
        <v>20</v>
      </c>
    </row>
    <row r="123" spans="3:6">
      <c r="C123" s="1" t="s">
        <v>82</v>
      </c>
      <c r="D123" s="1">
        <v>21</v>
      </c>
    </row>
  </sheetData>
  <phoneticPr fontId="2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3"/>
  <sheetViews>
    <sheetView zoomScaleNormal="100" zoomScaleSheetLayoutView="100" workbookViewId="0">
      <pane xSplit="1" ySplit="1" topLeftCell="B41" activePane="bottomRight" state="frozen"/>
      <selection pane="topRight" activeCell="B1" sqref="B1"/>
      <selection pane="bottomLeft" activeCell="A2" sqref="A2"/>
      <selection pane="bottomRight" activeCell="K62" sqref="K62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0</v>
      </c>
      <c r="D3" s="94">
        <f>B3-C3-E3</f>
        <v>16704.400000000001</v>
      </c>
      <c r="E3" s="94">
        <f>SUM(F3:BE3)</f>
        <v>8295.6</v>
      </c>
      <c r="F3" s="95">
        <v>6750</v>
      </c>
      <c r="G3" s="95">
        <v>387.6</v>
      </c>
      <c r="H3" s="95">
        <v>468</v>
      </c>
      <c r="I3" s="95">
        <v>365</v>
      </c>
      <c r="J3" s="95">
        <v>325</v>
      </c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3303.7</v>
      </c>
      <c r="E5" s="94">
        <f>SUM(F5:BE5)</f>
        <v>4696.3</v>
      </c>
      <c r="F5" s="95">
        <v>362</v>
      </c>
      <c r="G5" s="95">
        <v>453</v>
      </c>
      <c r="H5" s="95">
        <v>467</v>
      </c>
      <c r="I5" s="95">
        <v>385</v>
      </c>
      <c r="J5" s="95">
        <v>489</v>
      </c>
      <c r="K5" s="95">
        <v>452</v>
      </c>
      <c r="L5" s="95">
        <v>398</v>
      </c>
      <c r="M5" s="98">
        <v>487.3</v>
      </c>
      <c r="N5" s="95">
        <v>361</v>
      </c>
      <c r="O5" s="95">
        <v>447</v>
      </c>
      <c r="P5" s="95">
        <v>395</v>
      </c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0</v>
      </c>
      <c r="D7" s="93">
        <f>B7-C7-E7</f>
        <v>142491.79999999999</v>
      </c>
      <c r="E7" s="94">
        <f>SUM(F7:BE7)</f>
        <v>5508.2</v>
      </c>
      <c r="F7" s="95">
        <v>500</v>
      </c>
      <c r="G7" s="95">
        <v>486.9</v>
      </c>
      <c r="H7" s="95">
        <v>486.8</v>
      </c>
      <c r="I7" s="95">
        <v>205</v>
      </c>
      <c r="J7" s="95">
        <v>336</v>
      </c>
      <c r="K7" s="95">
        <v>498</v>
      </c>
      <c r="L7" s="95">
        <v>386.5</v>
      </c>
      <c r="M7" s="95">
        <v>368</v>
      </c>
      <c r="N7" s="95">
        <v>395</v>
      </c>
      <c r="O7" s="95">
        <v>415</v>
      </c>
      <c r="P7" s="95">
        <v>499</v>
      </c>
      <c r="Q7" s="95">
        <v>500</v>
      </c>
      <c r="R7" s="95">
        <v>432</v>
      </c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>
        <v>8000</v>
      </c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62299</v>
      </c>
      <c r="E9" s="94">
        <f>SUM(F9:BE9)</f>
        <v>7701</v>
      </c>
      <c r="F9" s="95">
        <v>4450</v>
      </c>
      <c r="G9" s="95">
        <v>429</v>
      </c>
      <c r="H9" s="95">
        <v>300</v>
      </c>
      <c r="I9" s="95">
        <v>332</v>
      </c>
      <c r="J9" s="95">
        <v>473</v>
      </c>
      <c r="K9" s="95">
        <v>289</v>
      </c>
      <c r="L9" s="95">
        <v>358</v>
      </c>
      <c r="M9" s="98">
        <v>287</v>
      </c>
      <c r="N9" s="95">
        <v>446</v>
      </c>
      <c r="O9" s="95">
        <v>337</v>
      </c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94">
        <v>12380</v>
      </c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0</v>
      </c>
      <c r="D11" s="111">
        <f>B11-C11-E11</f>
        <v>58478.8</v>
      </c>
      <c r="E11" s="112">
        <f>SUM(F11:BE11)</f>
        <v>4521.2</v>
      </c>
      <c r="F11" s="133">
        <v>499</v>
      </c>
      <c r="G11" s="134">
        <v>287</v>
      </c>
      <c r="H11" s="133">
        <v>259</v>
      </c>
      <c r="I11" s="134">
        <v>388</v>
      </c>
      <c r="J11" s="134">
        <v>387</v>
      </c>
      <c r="K11" s="134">
        <v>398</v>
      </c>
      <c r="L11" s="134">
        <v>286.2</v>
      </c>
      <c r="M11" s="134">
        <v>372</v>
      </c>
      <c r="N11" s="134">
        <v>500</v>
      </c>
      <c r="O11" s="134">
        <v>286</v>
      </c>
      <c r="P11" s="133">
        <v>500</v>
      </c>
      <c r="Q11" s="133">
        <v>359</v>
      </c>
      <c r="R11" s="133"/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0</v>
      </c>
      <c r="D13" s="128">
        <f>B13-C13-E13</f>
        <v>16224.8</v>
      </c>
      <c r="E13" s="128">
        <f>SUM(F13:BE13)</f>
        <v>4775.2</v>
      </c>
      <c r="F13" s="129">
        <v>485</v>
      </c>
      <c r="G13" s="129">
        <v>477</v>
      </c>
      <c r="H13" s="129">
        <v>459.2</v>
      </c>
      <c r="I13" s="129">
        <v>439</v>
      </c>
      <c r="J13" s="129">
        <v>482</v>
      </c>
      <c r="K13" s="129">
        <v>483</v>
      </c>
      <c r="L13" s="129">
        <v>486</v>
      </c>
      <c r="M13" s="129">
        <v>336</v>
      </c>
      <c r="N13" s="129">
        <v>311</v>
      </c>
      <c r="O13" s="129">
        <v>328</v>
      </c>
      <c r="P13" s="129">
        <v>489</v>
      </c>
      <c r="Q13" s="129"/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0</v>
      </c>
      <c r="D15" s="93">
        <f>B15-C15-E15</f>
        <v>13649</v>
      </c>
      <c r="E15" s="94">
        <f>SUM(F15:BE15)</f>
        <v>3351</v>
      </c>
      <c r="F15" s="95">
        <v>638</v>
      </c>
      <c r="G15" s="100">
        <v>289</v>
      </c>
      <c r="H15" s="100">
        <v>188</v>
      </c>
      <c r="I15" s="100">
        <v>352</v>
      </c>
      <c r="J15" s="100">
        <v>452</v>
      </c>
      <c r="K15" s="100">
        <v>500</v>
      </c>
      <c r="L15" s="100">
        <v>499</v>
      </c>
      <c r="M15" s="100">
        <v>433</v>
      </c>
      <c r="N15" s="100"/>
      <c r="O15" s="100"/>
      <c r="P15" s="100"/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10000</v>
      </c>
      <c r="C17" s="63">
        <v>2438</v>
      </c>
      <c r="D17" s="63">
        <f>B17-C17-E17</f>
        <v>2270.3999999999996</v>
      </c>
      <c r="E17" s="64">
        <f>SUM(F17:BE17)</f>
        <v>5291.6</v>
      </c>
      <c r="F17" s="65">
        <v>1500</v>
      </c>
      <c r="G17" s="65">
        <v>102</v>
      </c>
      <c r="H17" s="65">
        <v>106</v>
      </c>
      <c r="I17" s="65">
        <v>103</v>
      </c>
      <c r="J17" s="65">
        <v>110</v>
      </c>
      <c r="K17" s="65">
        <v>123</v>
      </c>
      <c r="L17" s="65">
        <v>108</v>
      </c>
      <c r="M17" s="65">
        <v>386</v>
      </c>
      <c r="N17" s="65">
        <v>488</v>
      </c>
      <c r="O17" s="65">
        <v>468.3</v>
      </c>
      <c r="P17" s="65">
        <v>499</v>
      </c>
      <c r="Q17" s="65">
        <v>487</v>
      </c>
      <c r="R17" s="65">
        <v>439</v>
      </c>
      <c r="S17" s="65">
        <v>372.3</v>
      </c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3">
        <v>30</v>
      </c>
      <c r="B18" s="10">
        <f>SUM(B3,B5,B7,B9,B11,B13,B15,B17)</f>
        <v>362000</v>
      </c>
      <c r="C18" s="61">
        <f>SUM(C3,C5,C7,C9,C11,C13,C15,C17)</f>
        <v>2438</v>
      </c>
      <c r="D18" s="6">
        <f>SUM(D3,D5,D7,D9,D11,D13,D15,D17)</f>
        <v>315421.90000000002</v>
      </c>
      <c r="E18" s="6">
        <f>SUM(E3,E5,E7,E9,E11,E13,E15,E17)</f>
        <v>44140.1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14796</v>
      </c>
      <c r="D21" s="103">
        <f>B21-C21-E21</f>
        <v>10282.299999999999</v>
      </c>
      <c r="E21" s="93">
        <f>SUM(F21:BE21)</f>
        <v>1921.7</v>
      </c>
      <c r="F21" s="100">
        <v>385</v>
      </c>
      <c r="G21" s="100">
        <v>1000</v>
      </c>
      <c r="H21" s="100">
        <v>356.7</v>
      </c>
      <c r="I21" s="100">
        <v>180</v>
      </c>
      <c r="J21" s="100"/>
      <c r="K21" s="100"/>
      <c r="L21" s="100"/>
      <c r="M21" s="100"/>
      <c r="N21" s="100"/>
      <c r="O21" s="100"/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36</v>
      </c>
      <c r="E22" s="82">
        <v>14760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16495</v>
      </c>
      <c r="D23" s="106">
        <f>B23-C23-E23</f>
        <v>8659.5</v>
      </c>
      <c r="E23" s="105">
        <f>SUM(F23:BE23)</f>
        <v>5845.5000000000009</v>
      </c>
      <c r="F23" s="107">
        <v>532</v>
      </c>
      <c r="G23" s="107">
        <v>389</v>
      </c>
      <c r="H23" s="107">
        <v>406</v>
      </c>
      <c r="I23" s="107">
        <v>368</v>
      </c>
      <c r="J23" s="107">
        <v>185</v>
      </c>
      <c r="K23" s="107">
        <v>437</v>
      </c>
      <c r="L23" s="107">
        <v>385</v>
      </c>
      <c r="M23" s="107">
        <v>447.3</v>
      </c>
      <c r="N23" s="107">
        <v>268</v>
      </c>
      <c r="O23" s="107">
        <v>478</v>
      </c>
      <c r="P23" s="107">
        <v>499.6</v>
      </c>
      <c r="Q23" s="107">
        <v>472</v>
      </c>
      <c r="R23" s="107">
        <v>500</v>
      </c>
      <c r="S23" s="107">
        <v>478.6</v>
      </c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151</v>
      </c>
      <c r="C24" s="18"/>
      <c r="D24" s="4"/>
      <c r="E24" s="36" t="s">
        <v>124</v>
      </c>
      <c r="F24" s="155" t="s">
        <v>125</v>
      </c>
      <c r="G24" s="30" t="s">
        <v>65</v>
      </c>
      <c r="H24" s="30" t="s">
        <v>66</v>
      </c>
      <c r="I24" s="30" t="s">
        <v>67</v>
      </c>
      <c r="J24" s="155" t="s">
        <v>68</v>
      </c>
      <c r="K24" s="155" t="s">
        <v>164</v>
      </c>
      <c r="L24" s="119" t="s">
        <v>165</v>
      </c>
      <c r="M24" s="119" t="s">
        <v>68</v>
      </c>
      <c r="N24" s="30" t="s">
        <v>65</v>
      </c>
      <c r="O24" s="30" t="s">
        <v>66</v>
      </c>
      <c r="P24" s="30" t="s">
        <v>67</v>
      </c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15300</v>
      </c>
      <c r="D25" s="94">
        <f>B25-C25-E25</f>
        <v>48206.6</v>
      </c>
      <c r="E25" s="94">
        <f>SUM(F25:BE25)</f>
        <v>6493.4000000000005</v>
      </c>
      <c r="F25" s="95">
        <v>499</v>
      </c>
      <c r="G25" s="98">
        <v>489</v>
      </c>
      <c r="H25" s="98">
        <v>475</v>
      </c>
      <c r="I25" s="98">
        <v>398</v>
      </c>
      <c r="J25" s="98">
        <v>102</v>
      </c>
      <c r="K25" s="98">
        <v>386</v>
      </c>
      <c r="L25" s="98">
        <v>489</v>
      </c>
      <c r="M25" s="98">
        <v>496</v>
      </c>
      <c r="N25" s="98">
        <v>299</v>
      </c>
      <c r="O25" s="98">
        <v>458</v>
      </c>
      <c r="P25" s="98">
        <v>198</v>
      </c>
      <c r="Q25" s="98">
        <v>491.3</v>
      </c>
      <c r="R25" s="94">
        <v>478</v>
      </c>
      <c r="S25" s="94">
        <v>478</v>
      </c>
      <c r="T25" s="94">
        <v>372.1</v>
      </c>
      <c r="U25" s="94">
        <v>385</v>
      </c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154</v>
      </c>
      <c r="C26" s="46" t="s">
        <v>114</v>
      </c>
      <c r="D26" s="3"/>
      <c r="E26" s="3"/>
      <c r="F26" s="30"/>
      <c r="G26" s="30"/>
      <c r="H26" s="30"/>
      <c r="I26" s="30"/>
      <c r="J26" s="30" t="s">
        <v>159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4570</v>
      </c>
      <c r="D27" s="117">
        <f>B27-C27-E27</f>
        <v>4943.8999999999996</v>
      </c>
      <c r="E27" s="118">
        <f>SUM(F27:BE27)</f>
        <v>3486.1</v>
      </c>
      <c r="F27" s="119">
        <v>478.5</v>
      </c>
      <c r="G27" s="119">
        <v>356</v>
      </c>
      <c r="H27" s="119">
        <v>339</v>
      </c>
      <c r="I27" s="119">
        <v>498</v>
      </c>
      <c r="J27" s="119">
        <v>329</v>
      </c>
      <c r="K27" s="119">
        <v>500</v>
      </c>
      <c r="L27" s="119">
        <v>485.6</v>
      </c>
      <c r="M27" s="119">
        <v>500</v>
      </c>
      <c r="N27" s="119"/>
      <c r="O27" s="119"/>
      <c r="P27" s="119"/>
      <c r="Q27" s="119"/>
      <c r="R27" s="119"/>
      <c r="S27" s="119"/>
      <c r="T27" s="117"/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/>
      <c r="J28" s="4"/>
      <c r="K28" s="30"/>
      <c r="L28" s="4"/>
      <c r="M28" s="30" t="s">
        <v>172</v>
      </c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0</v>
      </c>
      <c r="D29" s="117">
        <f>B29-C29-E29</f>
        <v>18354.599999999999</v>
      </c>
      <c r="E29" s="118">
        <f>SUM(F29:BE29)</f>
        <v>1645.3999999999999</v>
      </c>
      <c r="F29" s="119">
        <v>498</v>
      </c>
      <c r="G29" s="119">
        <v>352.6</v>
      </c>
      <c r="H29" s="119">
        <v>468</v>
      </c>
      <c r="I29" s="119">
        <v>326.8</v>
      </c>
      <c r="J29" s="119"/>
      <c r="K29" s="119"/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154</v>
      </c>
      <c r="C30" s="36" t="s">
        <v>31</v>
      </c>
      <c r="D30" s="30"/>
      <c r="E30" s="82">
        <v>0</v>
      </c>
      <c r="F30" s="82">
        <v>0</v>
      </c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5177</v>
      </c>
      <c r="D31" s="123">
        <f>B31-C31-E31</f>
        <v>45109.7</v>
      </c>
      <c r="E31" s="122">
        <f>SUM(F31:BE31)</f>
        <v>1713.3</v>
      </c>
      <c r="F31" s="124">
        <v>100</v>
      </c>
      <c r="G31" s="124">
        <v>379.3</v>
      </c>
      <c r="H31" s="124">
        <v>366</v>
      </c>
      <c r="I31" s="124">
        <v>500</v>
      </c>
      <c r="J31" s="124">
        <v>368</v>
      </c>
      <c r="K31" s="124"/>
      <c r="L31" s="124"/>
      <c r="M31" s="124"/>
      <c r="N31" s="124"/>
      <c r="O31" s="124"/>
      <c r="P31" s="124"/>
      <c r="Q31" s="124"/>
      <c r="R31" s="124"/>
      <c r="S31" s="124"/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168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 t="s">
        <v>173</v>
      </c>
      <c r="J32" s="30"/>
      <c r="K32" s="30"/>
      <c r="L32" s="30">
        <v>1</v>
      </c>
      <c r="M32" s="30">
        <v>2</v>
      </c>
      <c r="N32" s="30">
        <v>3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4725</v>
      </c>
      <c r="D33" s="111">
        <f>B33-C33-E33</f>
        <v>3264.4</v>
      </c>
      <c r="E33" s="111">
        <f>SUM(F33:BE33)</f>
        <v>2010.6</v>
      </c>
      <c r="F33" s="113">
        <v>163</v>
      </c>
      <c r="G33" s="113">
        <v>109</v>
      </c>
      <c r="H33" s="113">
        <v>112</v>
      </c>
      <c r="I33" s="113">
        <v>116</v>
      </c>
      <c r="J33" s="113">
        <v>132</v>
      </c>
      <c r="K33" s="113">
        <v>103</v>
      </c>
      <c r="L33" s="113">
        <v>498</v>
      </c>
      <c r="M33" s="113">
        <v>439.5</v>
      </c>
      <c r="N33" s="113">
        <v>338.1</v>
      </c>
      <c r="O33" s="113"/>
      <c r="P33" s="113"/>
      <c r="Q33" s="113"/>
      <c r="R33" s="113"/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168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 t="s">
        <v>126</v>
      </c>
      <c r="M34" s="4"/>
      <c r="N34" s="30"/>
      <c r="O34" s="155" t="s">
        <v>111</v>
      </c>
      <c r="P34" s="155"/>
      <c r="Q34" s="155"/>
      <c r="R34" s="168"/>
      <c r="S34" s="168"/>
      <c r="T34" s="155" t="s">
        <v>127</v>
      </c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14636.439999999999</v>
      </c>
      <c r="D35" s="93">
        <f>B35-C35-E35</f>
        <v>2376.2600000000011</v>
      </c>
      <c r="E35" s="93">
        <f>SUM(F35:BE35)</f>
        <v>987.3</v>
      </c>
      <c r="F35" s="100">
        <v>498</v>
      </c>
      <c r="G35" s="100">
        <v>489.3</v>
      </c>
      <c r="H35" s="100"/>
      <c r="I35" s="100"/>
      <c r="J35" s="100"/>
      <c r="K35" s="100"/>
      <c r="L35" s="100"/>
      <c r="M35" s="100"/>
      <c r="N35" s="100"/>
      <c r="O35" s="100"/>
      <c r="P35" s="100"/>
      <c r="Q35" s="100"/>
      <c r="R35" s="100"/>
      <c r="S35" s="100"/>
      <c r="T35" s="93"/>
      <c r="U35" s="93"/>
      <c r="V35" s="93"/>
      <c r="W35" s="93"/>
      <c r="X35" s="93"/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169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75699.44</v>
      </c>
      <c r="D37" s="9">
        <f>SUM(D21,D23,D25,D27,D29,D31,D33,D35)</f>
        <v>141197.25999999998</v>
      </c>
      <c r="E37" s="9">
        <f>SUM(E21,E23,E25,E27,E29,E31,E33,E35)</f>
        <v>24103.3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4502.2</v>
      </c>
      <c r="G38" s="82">
        <v>10134.24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-882.2999999999995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146380.83999999997</v>
      </c>
      <c r="L40" s="2"/>
      <c r="M40" s="73" t="s">
        <v>29</v>
      </c>
      <c r="N40" s="74">
        <f>SUM(N39,-K40)</f>
        <v>-147263.13999999996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456619.16000000003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7" spans="1:20">
      <c r="D57" s="178"/>
      <c r="E57" s="178" t="s">
        <v>162</v>
      </c>
    </row>
    <row r="58" spans="1:20">
      <c r="D58" s="178" t="s">
        <v>161</v>
      </c>
      <c r="E58" s="189">
        <v>1000</v>
      </c>
      <c r="H58" s="191" t="s">
        <v>170</v>
      </c>
      <c r="I58" s="191" t="s">
        <v>171</v>
      </c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2038.7</v>
      </c>
      <c r="B61" s="22">
        <v>0</v>
      </c>
      <c r="C61" s="24">
        <f>SUM(D61:U61)</f>
        <v>2038.7</v>
      </c>
      <c r="D61" s="27"/>
      <c r="E61" s="175">
        <v>468</v>
      </c>
      <c r="F61" s="176">
        <v>485.6</v>
      </c>
      <c r="G61" s="176">
        <v>338.1</v>
      </c>
      <c r="H61" s="176">
        <v>247</v>
      </c>
      <c r="I61" s="176"/>
      <c r="K61" s="1">
        <v>500</v>
      </c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-1647.9999999999995</v>
      </c>
      <c r="B63" s="22">
        <v>0</v>
      </c>
      <c r="C63" s="24">
        <f>SUM(D63:U63)</f>
        <v>-1647.9999999999995</v>
      </c>
      <c r="D63" s="27"/>
      <c r="E63" s="186">
        <v>500</v>
      </c>
      <c r="F63" s="186">
        <v>496.8</v>
      </c>
      <c r="G63" s="186">
        <v>487.2</v>
      </c>
      <c r="H63" s="186">
        <v>500</v>
      </c>
      <c r="I63" s="186">
        <v>478.6</v>
      </c>
      <c r="J63" s="187">
        <v>326.8</v>
      </c>
      <c r="K63" s="187">
        <v>-4437.3999999999996</v>
      </c>
      <c r="L63" s="187"/>
      <c r="M63" s="187"/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26"/>
      <c r="G64" s="26"/>
      <c r="H64" s="26"/>
      <c r="I64" s="143"/>
      <c r="J64" s="45"/>
    </row>
    <row r="65" spans="1:13">
      <c r="A65" s="20">
        <f>SUM(B65:C65)</f>
        <v>-1273</v>
      </c>
      <c r="B65" s="22">
        <v>0</v>
      </c>
      <c r="C65" s="24">
        <f>SUM(D65:U65)</f>
        <v>-1273</v>
      </c>
      <c r="D65" s="28"/>
      <c r="E65" s="185">
        <v>478</v>
      </c>
      <c r="F65" s="185">
        <v>498</v>
      </c>
      <c r="G65" s="185">
        <v>372.1</v>
      </c>
      <c r="H65" s="185">
        <v>428</v>
      </c>
      <c r="I65" s="185">
        <v>180</v>
      </c>
      <c r="J65" s="1">
        <v>385</v>
      </c>
      <c r="K65" s="1">
        <v>-3614.1</v>
      </c>
    </row>
    <row r="66" spans="1:13">
      <c r="A66" s="21">
        <f>SUM(A61,A63,A65)</f>
        <v>-882.2999999999995</v>
      </c>
      <c r="B66" s="22">
        <f>SUM(B61,B63,B65)</f>
        <v>0</v>
      </c>
      <c r="C66" s="22">
        <f>SUM(C61,C63,C65)</f>
        <v>-882.2999999999995</v>
      </c>
      <c r="D66" s="167" t="s">
        <v>108</v>
      </c>
      <c r="E66" s="143"/>
      <c r="F66" s="143"/>
      <c r="G66" s="190" t="s">
        <v>167</v>
      </c>
      <c r="H66" s="26"/>
      <c r="I66" s="26"/>
    </row>
    <row r="67" spans="1:13">
      <c r="C67" s="173">
        <f>SUM(E67:M67)</f>
        <v>0</v>
      </c>
      <c r="D67" s="178" t="s">
        <v>121</v>
      </c>
      <c r="E67" s="173"/>
      <c r="F67" s="173"/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0</v>
      </c>
      <c r="D68" s="178" t="s">
        <v>120</v>
      </c>
      <c r="E68" s="173"/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0</v>
      </c>
      <c r="D69" s="14" t="s">
        <v>118</v>
      </c>
      <c r="E69" s="172"/>
      <c r="F69" s="172"/>
      <c r="G69" s="172"/>
      <c r="H69" s="172"/>
      <c r="I69" s="172"/>
    </row>
    <row r="70" spans="1:13">
      <c r="A70" s="83"/>
      <c r="B70" s="69"/>
      <c r="C70" s="172">
        <f>SUM(E70:M70)</f>
        <v>0</v>
      </c>
      <c r="D70" s="14" t="s">
        <v>119</v>
      </c>
      <c r="E70" s="172"/>
      <c r="F70" s="172"/>
      <c r="G70" s="172"/>
      <c r="H70" s="172"/>
      <c r="I70" s="172"/>
    </row>
    <row r="71" spans="1:13">
      <c r="A71" s="83"/>
      <c r="B71" s="69"/>
      <c r="C71" s="172">
        <f>SUM(E71:V71)</f>
        <v>0</v>
      </c>
      <c r="D71" s="14" t="s">
        <v>136</v>
      </c>
      <c r="E71" s="172"/>
      <c r="F71" s="172"/>
      <c r="G71" s="172"/>
      <c r="H71" s="172"/>
      <c r="I71" s="172"/>
    </row>
    <row r="72" spans="1:13">
      <c r="A72" s="182" t="s">
        <v>129</v>
      </c>
      <c r="B72" s="173">
        <f>SUM(C67:C71)</f>
        <v>0</v>
      </c>
      <c r="C72" s="172"/>
      <c r="D72" s="172"/>
      <c r="E72" s="172"/>
      <c r="F72" s="172"/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4" spans="3:6">
      <c r="C114" s="1" t="s">
        <v>142</v>
      </c>
      <c r="D114" s="1">
        <v>5</v>
      </c>
      <c r="E114" s="1">
        <v>25</v>
      </c>
      <c r="F114" s="1">
        <v>25000</v>
      </c>
    </row>
    <row r="115" spans="3:6">
      <c r="C115" s="1" t="s">
        <v>140</v>
      </c>
      <c r="D115" s="1">
        <v>5</v>
      </c>
      <c r="E115" s="1">
        <v>24</v>
      </c>
      <c r="F115" s="1">
        <v>17000</v>
      </c>
    </row>
    <row r="116" spans="3:6">
      <c r="C116" s="1" t="s">
        <v>80</v>
      </c>
      <c r="D116" s="1">
        <v>5</v>
      </c>
      <c r="E116" s="1">
        <v>25</v>
      </c>
      <c r="F116" s="1">
        <v>31000</v>
      </c>
    </row>
    <row r="117" spans="3:6">
      <c r="C117" s="1" t="s">
        <v>146</v>
      </c>
      <c r="D117" s="1">
        <v>5</v>
      </c>
    </row>
    <row r="121" spans="3:6">
      <c r="C121" s="1" t="s">
        <v>42</v>
      </c>
      <c r="D121" s="1">
        <v>21</v>
      </c>
    </row>
    <row r="122" spans="3:6">
      <c r="C122" s="1" t="s">
        <v>144</v>
      </c>
      <c r="D122" s="1">
        <v>20</v>
      </c>
    </row>
    <row r="123" spans="3:6">
      <c r="C123" s="1" t="s">
        <v>82</v>
      </c>
      <c r="D123" s="1">
        <v>21</v>
      </c>
    </row>
  </sheetData>
  <phoneticPr fontId="2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3"/>
  <sheetViews>
    <sheetView zoomScaleNormal="100" zoomScaleSheetLayoutView="100" workbookViewId="0">
      <pane xSplit="1" ySplit="1" topLeftCell="B38" activePane="bottomRight" state="frozen"/>
      <selection pane="topRight" activeCell="B1" sqref="B1"/>
      <selection pane="bottomLeft" activeCell="A2" sqref="A2"/>
      <selection pane="bottomRight" activeCell="G61" sqref="G61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0</v>
      </c>
      <c r="D3" s="94">
        <f>B3-C3-E3</f>
        <v>16704.400000000001</v>
      </c>
      <c r="E3" s="94">
        <f>SUM(F3:BE3)</f>
        <v>8295.6</v>
      </c>
      <c r="F3" s="95">
        <v>6750</v>
      </c>
      <c r="G3" s="95">
        <v>387.6</v>
      </c>
      <c r="H3" s="95">
        <v>468</v>
      </c>
      <c r="I3" s="95">
        <v>365</v>
      </c>
      <c r="J3" s="95">
        <v>325</v>
      </c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3303.7</v>
      </c>
      <c r="E5" s="94">
        <f>SUM(F5:BE5)</f>
        <v>4696.3</v>
      </c>
      <c r="F5" s="95">
        <v>362</v>
      </c>
      <c r="G5" s="95">
        <v>453</v>
      </c>
      <c r="H5" s="95">
        <v>467</v>
      </c>
      <c r="I5" s="95">
        <v>385</v>
      </c>
      <c r="J5" s="95">
        <v>489</v>
      </c>
      <c r="K5" s="95">
        <v>452</v>
      </c>
      <c r="L5" s="95">
        <v>398</v>
      </c>
      <c r="M5" s="98">
        <v>487.3</v>
      </c>
      <c r="N5" s="95">
        <v>361</v>
      </c>
      <c r="O5" s="95">
        <v>447</v>
      </c>
      <c r="P5" s="95">
        <v>395</v>
      </c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8000</v>
      </c>
      <c r="D7" s="93">
        <f>B7-C7-E7</f>
        <v>134491.79999999999</v>
      </c>
      <c r="E7" s="94">
        <f>SUM(F7:BE7)</f>
        <v>5508.2</v>
      </c>
      <c r="F7" s="95">
        <v>500</v>
      </c>
      <c r="G7" s="95">
        <v>486.9</v>
      </c>
      <c r="H7" s="95">
        <v>486.8</v>
      </c>
      <c r="I7" s="95">
        <v>205</v>
      </c>
      <c r="J7" s="95">
        <v>336</v>
      </c>
      <c r="K7" s="95">
        <v>498</v>
      </c>
      <c r="L7" s="95">
        <v>386.5</v>
      </c>
      <c r="M7" s="95">
        <v>368</v>
      </c>
      <c r="N7" s="95">
        <v>395</v>
      </c>
      <c r="O7" s="95">
        <v>415</v>
      </c>
      <c r="P7" s="95">
        <v>499</v>
      </c>
      <c r="Q7" s="95">
        <v>500</v>
      </c>
      <c r="R7" s="95">
        <v>432</v>
      </c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/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62299</v>
      </c>
      <c r="E9" s="94">
        <f>SUM(F9:BE9)</f>
        <v>7701</v>
      </c>
      <c r="F9" s="95">
        <v>4450</v>
      </c>
      <c r="G9" s="95">
        <v>429</v>
      </c>
      <c r="H9" s="95">
        <v>300</v>
      </c>
      <c r="I9" s="95">
        <v>332</v>
      </c>
      <c r="J9" s="95">
        <v>473</v>
      </c>
      <c r="K9" s="95">
        <v>289</v>
      </c>
      <c r="L9" s="95">
        <v>358</v>
      </c>
      <c r="M9" s="98">
        <v>287</v>
      </c>
      <c r="N9" s="95">
        <v>446</v>
      </c>
      <c r="O9" s="95">
        <v>337</v>
      </c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94">
        <v>12380</v>
      </c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0</v>
      </c>
      <c r="D11" s="111">
        <f>B11-C11-E11</f>
        <v>58478.8</v>
      </c>
      <c r="E11" s="112">
        <f>SUM(F11:BE11)</f>
        <v>4521.2</v>
      </c>
      <c r="F11" s="133">
        <v>499</v>
      </c>
      <c r="G11" s="134">
        <v>287</v>
      </c>
      <c r="H11" s="133">
        <v>259</v>
      </c>
      <c r="I11" s="134">
        <v>388</v>
      </c>
      <c r="J11" s="134">
        <v>387</v>
      </c>
      <c r="K11" s="134">
        <v>398</v>
      </c>
      <c r="L11" s="134">
        <v>286.2</v>
      </c>
      <c r="M11" s="134">
        <v>372</v>
      </c>
      <c r="N11" s="134">
        <v>500</v>
      </c>
      <c r="O11" s="134">
        <v>286</v>
      </c>
      <c r="P11" s="133">
        <v>500</v>
      </c>
      <c r="Q11" s="133">
        <v>359</v>
      </c>
      <c r="R11" s="133"/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6175</v>
      </c>
      <c r="D13" s="128">
        <f>B13-C13-E13</f>
        <v>10049.799999999999</v>
      </c>
      <c r="E13" s="128">
        <f>SUM(F13:BE13)</f>
        <v>4775.2</v>
      </c>
      <c r="F13" s="129">
        <v>485</v>
      </c>
      <c r="G13" s="129">
        <v>477</v>
      </c>
      <c r="H13" s="129">
        <v>459.2</v>
      </c>
      <c r="I13" s="129">
        <v>439</v>
      </c>
      <c r="J13" s="129">
        <v>482</v>
      </c>
      <c r="K13" s="129">
        <v>483</v>
      </c>
      <c r="L13" s="129">
        <v>486</v>
      </c>
      <c r="M13" s="129">
        <v>336</v>
      </c>
      <c r="N13" s="129">
        <v>311</v>
      </c>
      <c r="O13" s="129">
        <v>328</v>
      </c>
      <c r="P13" s="129">
        <v>489</v>
      </c>
      <c r="Q13" s="129"/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5256</v>
      </c>
      <c r="D15" s="93">
        <f>B15-C15-E15</f>
        <v>8393</v>
      </c>
      <c r="E15" s="94">
        <f>SUM(F15:BE15)</f>
        <v>3351</v>
      </c>
      <c r="F15" s="95">
        <v>638</v>
      </c>
      <c r="G15" s="100">
        <v>289</v>
      </c>
      <c r="H15" s="100">
        <v>188</v>
      </c>
      <c r="I15" s="100">
        <v>352</v>
      </c>
      <c r="J15" s="100">
        <v>452</v>
      </c>
      <c r="K15" s="100">
        <v>500</v>
      </c>
      <c r="L15" s="100">
        <v>499</v>
      </c>
      <c r="M15" s="100">
        <v>433</v>
      </c>
      <c r="N15" s="100"/>
      <c r="O15" s="100"/>
      <c r="P15" s="100"/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10000</v>
      </c>
      <c r="C17" s="63">
        <v>3136</v>
      </c>
      <c r="D17" s="63">
        <f>B17-C17-E17</f>
        <v>1572.3999999999996</v>
      </c>
      <c r="E17" s="64">
        <f>SUM(F17:BE17)</f>
        <v>5291.6</v>
      </c>
      <c r="F17" s="65">
        <v>1500</v>
      </c>
      <c r="G17" s="65">
        <v>102</v>
      </c>
      <c r="H17" s="65">
        <v>106</v>
      </c>
      <c r="I17" s="65">
        <v>103</v>
      </c>
      <c r="J17" s="65">
        <v>110</v>
      </c>
      <c r="K17" s="65">
        <v>123</v>
      </c>
      <c r="L17" s="65">
        <v>108</v>
      </c>
      <c r="M17" s="65">
        <v>386</v>
      </c>
      <c r="N17" s="65">
        <v>488</v>
      </c>
      <c r="O17" s="65">
        <v>468.3</v>
      </c>
      <c r="P17" s="65">
        <v>499</v>
      </c>
      <c r="Q17" s="65">
        <v>487</v>
      </c>
      <c r="R17" s="65">
        <v>439</v>
      </c>
      <c r="S17" s="65">
        <v>372.3</v>
      </c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3">
        <v>30</v>
      </c>
      <c r="B18" s="10">
        <f>SUM(B3,B5,B7,B9,B11,B13,B15,B17)</f>
        <v>362000</v>
      </c>
      <c r="C18" s="61">
        <f>SUM(C3,C5,C7,C9,C11,C13,C15,C17)</f>
        <v>22567</v>
      </c>
      <c r="D18" s="6">
        <f>SUM(D3,D5,D7,D9,D11,D13,D15,D17)</f>
        <v>295292.90000000002</v>
      </c>
      <c r="E18" s="6">
        <f>SUM(E3,E5,E7,E9,E11,E13,E15,E17)</f>
        <v>44140.1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14796</v>
      </c>
      <c r="D21" s="103">
        <f>B21-C21-E21</f>
        <v>10819</v>
      </c>
      <c r="E21" s="93">
        <f>SUM(F21:BE21)</f>
        <v>1385</v>
      </c>
      <c r="F21" s="100">
        <v>385</v>
      </c>
      <c r="G21" s="100">
        <v>1000</v>
      </c>
      <c r="H21" s="100"/>
      <c r="I21" s="100"/>
      <c r="J21" s="100"/>
      <c r="K21" s="100"/>
      <c r="L21" s="100"/>
      <c r="M21" s="100"/>
      <c r="N21" s="100"/>
      <c r="O21" s="100"/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36</v>
      </c>
      <c r="E22" s="82">
        <v>14760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16495</v>
      </c>
      <c r="D23" s="106">
        <f>B23-C23-E23</f>
        <v>10794.7</v>
      </c>
      <c r="E23" s="105">
        <f>SUM(F23:BE23)</f>
        <v>3710.3</v>
      </c>
      <c r="F23" s="107">
        <v>532</v>
      </c>
      <c r="G23" s="107">
        <v>389</v>
      </c>
      <c r="H23" s="107">
        <v>406</v>
      </c>
      <c r="I23" s="107">
        <v>368</v>
      </c>
      <c r="J23" s="107"/>
      <c r="K23" s="107">
        <v>437</v>
      </c>
      <c r="L23" s="107">
        <v>385</v>
      </c>
      <c r="M23" s="107">
        <v>447.3</v>
      </c>
      <c r="N23" s="107">
        <v>268</v>
      </c>
      <c r="O23" s="107">
        <v>478</v>
      </c>
      <c r="P23" s="107"/>
      <c r="Q23" s="107"/>
      <c r="R23" s="107"/>
      <c r="S23" s="107"/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151</v>
      </c>
      <c r="C24" s="18"/>
      <c r="D24" s="4"/>
      <c r="E24" s="36" t="s">
        <v>124</v>
      </c>
      <c r="F24" s="30" t="s">
        <v>125</v>
      </c>
      <c r="G24" s="30" t="s">
        <v>65</v>
      </c>
      <c r="H24" s="30" t="s">
        <v>66</v>
      </c>
      <c r="I24" s="30" t="s">
        <v>67</v>
      </c>
      <c r="J24" s="119" t="s">
        <v>68</v>
      </c>
      <c r="K24" s="119" t="s">
        <v>164</v>
      </c>
      <c r="L24" s="119" t="s">
        <v>165</v>
      </c>
      <c r="M24" s="119" t="s">
        <v>68</v>
      </c>
      <c r="N24" s="30" t="s">
        <v>65</v>
      </c>
      <c r="O24" s="30" t="s">
        <v>66</v>
      </c>
      <c r="P24" s="30" t="s">
        <v>67</v>
      </c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15300</v>
      </c>
      <c r="D25" s="94">
        <f>B25-C25-E25</f>
        <v>51067</v>
      </c>
      <c r="E25" s="94">
        <f>SUM(F25:BE25)</f>
        <v>3633</v>
      </c>
      <c r="F25" s="95">
        <v>499</v>
      </c>
      <c r="G25" s="98">
        <v>489</v>
      </c>
      <c r="H25" s="98">
        <v>475</v>
      </c>
      <c r="I25" s="98">
        <v>398</v>
      </c>
      <c r="J25" s="98">
        <v>102</v>
      </c>
      <c r="K25" s="98">
        <v>386</v>
      </c>
      <c r="L25" s="98">
        <v>489</v>
      </c>
      <c r="M25" s="98">
        <v>496</v>
      </c>
      <c r="N25" s="98">
        <v>299</v>
      </c>
      <c r="O25" s="98"/>
      <c r="P25" s="98"/>
      <c r="Q25" s="98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154</v>
      </c>
      <c r="C26" s="46" t="s">
        <v>114</v>
      </c>
      <c r="D26" s="3"/>
      <c r="E26" s="3"/>
      <c r="F26" s="30"/>
      <c r="G26" s="30"/>
      <c r="H26" s="30"/>
      <c r="I26" s="30"/>
      <c r="J26" s="30" t="s">
        <v>159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4570</v>
      </c>
      <c r="D27" s="117">
        <f>B27-C27-E27</f>
        <v>6429.5</v>
      </c>
      <c r="E27" s="118">
        <f>SUM(F27:BE27)</f>
        <v>2000.5</v>
      </c>
      <c r="F27" s="119">
        <v>478.5</v>
      </c>
      <c r="G27" s="119">
        <v>356</v>
      </c>
      <c r="H27" s="119">
        <v>339</v>
      </c>
      <c r="I27" s="119">
        <v>498</v>
      </c>
      <c r="J27" s="119">
        <v>329</v>
      </c>
      <c r="K27" s="119"/>
      <c r="L27" s="119"/>
      <c r="M27" s="119"/>
      <c r="N27" s="119"/>
      <c r="O27" s="119"/>
      <c r="P27" s="119"/>
      <c r="Q27" s="119"/>
      <c r="R27" s="119"/>
      <c r="S27" s="119"/>
      <c r="T27" s="117"/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/>
      <c r="J28" s="4"/>
      <c r="K28" s="30"/>
      <c r="L28" s="4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0</v>
      </c>
      <c r="D29" s="117">
        <f>B29-C29-E29</f>
        <v>19502</v>
      </c>
      <c r="E29" s="118">
        <f>SUM(F29:BE29)</f>
        <v>498</v>
      </c>
      <c r="F29" s="119">
        <v>498</v>
      </c>
      <c r="G29" s="119"/>
      <c r="H29" s="119"/>
      <c r="I29" s="119"/>
      <c r="J29" s="119"/>
      <c r="K29" s="119"/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154</v>
      </c>
      <c r="C30" s="36" t="s">
        <v>31</v>
      </c>
      <c r="D30" s="30"/>
      <c r="E30" s="82">
        <v>0</v>
      </c>
      <c r="F30" s="82">
        <v>0</v>
      </c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5177</v>
      </c>
      <c r="D31" s="123">
        <f>B31-C31-E31</f>
        <v>46457</v>
      </c>
      <c r="E31" s="122">
        <f>SUM(F31:BE31)</f>
        <v>366</v>
      </c>
      <c r="F31" s="124">
        <v>366</v>
      </c>
      <c r="G31" s="124"/>
      <c r="H31" s="124"/>
      <c r="I31" s="124"/>
      <c r="J31" s="124"/>
      <c r="K31" s="124"/>
      <c r="L31" s="124"/>
      <c r="M31" s="124"/>
      <c r="N31" s="124"/>
      <c r="O31" s="124"/>
      <c r="P31" s="124"/>
      <c r="Q31" s="124"/>
      <c r="R31" s="124"/>
      <c r="S31" s="124"/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168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/>
      <c r="J32" s="30"/>
      <c r="K32" s="30"/>
      <c r="L32" s="30">
        <v>1</v>
      </c>
      <c r="M32" s="30">
        <v>2</v>
      </c>
      <c r="N32" s="30">
        <v>3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4725</v>
      </c>
      <c r="D33" s="111">
        <f>B33-C33-E33</f>
        <v>4505</v>
      </c>
      <c r="E33" s="111">
        <f>SUM(F33:BE33)</f>
        <v>770</v>
      </c>
      <c r="F33" s="113">
        <v>163</v>
      </c>
      <c r="G33" s="113">
        <v>109</v>
      </c>
      <c r="H33" s="113"/>
      <c r="I33" s="113"/>
      <c r="J33" s="113"/>
      <c r="K33" s="113"/>
      <c r="L33" s="113">
        <v>498</v>
      </c>
      <c r="M33" s="113"/>
      <c r="N33" s="113"/>
      <c r="O33" s="113"/>
      <c r="P33" s="113"/>
      <c r="Q33" s="113"/>
      <c r="R33" s="113"/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168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 t="s">
        <v>126</v>
      </c>
      <c r="M34" s="4"/>
      <c r="N34" s="30"/>
      <c r="O34" s="155" t="s">
        <v>111</v>
      </c>
      <c r="P34" s="155"/>
      <c r="Q34" s="155"/>
      <c r="R34" s="168"/>
      <c r="S34" s="168"/>
      <c r="T34" s="155" t="s">
        <v>127</v>
      </c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14636.439999999999</v>
      </c>
      <c r="D35" s="93">
        <f>B35-C35-E35</f>
        <v>3363.5600000000013</v>
      </c>
      <c r="E35" s="93">
        <f>SUM(F35:BE35)</f>
        <v>0</v>
      </c>
      <c r="F35" s="100"/>
      <c r="G35" s="100"/>
      <c r="H35" s="100"/>
      <c r="I35" s="100"/>
      <c r="J35" s="100"/>
      <c r="K35" s="100"/>
      <c r="L35" s="100"/>
      <c r="M35" s="100"/>
      <c r="N35" s="100"/>
      <c r="O35" s="100"/>
      <c r="P35" s="100"/>
      <c r="Q35" s="100"/>
      <c r="R35" s="100"/>
      <c r="S35" s="100"/>
      <c r="T35" s="93"/>
      <c r="U35" s="93"/>
      <c r="V35" s="93"/>
      <c r="W35" s="93"/>
      <c r="X35" s="93"/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169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75699.44</v>
      </c>
      <c r="D37" s="9">
        <f>SUM(D21,D23,D25,D27,D29,D31,D33,D35)</f>
        <v>152937.76</v>
      </c>
      <c r="E37" s="9">
        <f>SUM(E21,E23,E25,E27,E29,E31,E33,E35)</f>
        <v>12362.8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4502.2</v>
      </c>
      <c r="G38" s="82">
        <v>10134.24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-4527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154769.33999999997</v>
      </c>
      <c r="L40" s="2"/>
      <c r="M40" s="73" t="s">
        <v>29</v>
      </c>
      <c r="N40" s="74">
        <f>SUM(N39,-K40)</f>
        <v>-159296.33999999997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448230.66000000003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7" spans="1:20">
      <c r="D57" s="178"/>
      <c r="E57" s="178" t="s">
        <v>162</v>
      </c>
    </row>
    <row r="58" spans="1:20">
      <c r="D58" s="178" t="s">
        <v>161</v>
      </c>
      <c r="E58" s="189">
        <v>1000</v>
      </c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628</v>
      </c>
      <c r="B61" s="22">
        <v>0</v>
      </c>
      <c r="C61" s="24">
        <f>SUM(D61:U61)</f>
        <v>628</v>
      </c>
      <c r="D61" s="27"/>
      <c r="E61" s="175">
        <v>329</v>
      </c>
      <c r="F61" s="176">
        <v>299</v>
      </c>
      <c r="G61" s="176"/>
      <c r="H61" s="176"/>
      <c r="I61" s="176"/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-1054</v>
      </c>
      <c r="B63" s="22">
        <v>0</v>
      </c>
      <c r="C63" s="24">
        <f>SUM(D63:U63)</f>
        <v>-1054</v>
      </c>
      <c r="D63" s="27"/>
      <c r="E63" s="186">
        <v>498</v>
      </c>
      <c r="F63" s="186">
        <v>386</v>
      </c>
      <c r="G63" s="186">
        <v>498</v>
      </c>
      <c r="H63" s="186">
        <v>496</v>
      </c>
      <c r="I63" s="186">
        <v>-2932</v>
      </c>
      <c r="J63" s="187"/>
      <c r="K63" s="187"/>
      <c r="L63" s="187"/>
      <c r="M63" s="187"/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26"/>
      <c r="G64" s="26"/>
      <c r="H64" s="26"/>
      <c r="I64" s="143"/>
      <c r="J64" s="45"/>
    </row>
    <row r="65" spans="1:13">
      <c r="A65" s="20">
        <f>SUM(B65:C65)</f>
        <v>-4101</v>
      </c>
      <c r="B65" s="22">
        <v>0</v>
      </c>
      <c r="C65" s="24">
        <f>SUM(D65:U65)</f>
        <v>-4101</v>
      </c>
      <c r="D65" s="28"/>
      <c r="E65" s="185">
        <v>489</v>
      </c>
      <c r="F65" s="185">
        <v>500</v>
      </c>
      <c r="G65" s="185">
        <v>478</v>
      </c>
      <c r="H65" s="185">
        <v>366</v>
      </c>
      <c r="I65" s="185">
        <v>-6022</v>
      </c>
      <c r="J65" s="1">
        <v>88</v>
      </c>
    </row>
    <row r="66" spans="1:13">
      <c r="A66" s="21">
        <f>SUM(A61,A63,A65)</f>
        <v>-4527</v>
      </c>
      <c r="B66" s="22">
        <f>SUM(B61,B63,B65)</f>
        <v>0</v>
      </c>
      <c r="C66" s="22">
        <f>SUM(C61,C63,C65)</f>
        <v>-4527</v>
      </c>
      <c r="D66" s="167" t="s">
        <v>108</v>
      </c>
      <c r="E66" s="143"/>
      <c r="F66" s="143"/>
      <c r="G66" s="190" t="s">
        <v>167</v>
      </c>
      <c r="H66" s="26"/>
      <c r="I66" s="26"/>
    </row>
    <row r="67" spans="1:13">
      <c r="C67" s="173">
        <f>SUM(E67:M67)</f>
        <v>0</v>
      </c>
      <c r="D67" s="178" t="s">
        <v>121</v>
      </c>
      <c r="E67" s="173"/>
      <c r="F67" s="173"/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0</v>
      </c>
      <c r="D68" s="178" t="s">
        <v>120</v>
      </c>
      <c r="E68" s="173"/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0</v>
      </c>
      <c r="D69" s="14" t="s">
        <v>118</v>
      </c>
      <c r="E69" s="172"/>
      <c r="F69" s="172"/>
      <c r="G69" s="172"/>
      <c r="H69" s="172"/>
      <c r="I69" s="172"/>
    </row>
    <row r="70" spans="1:13">
      <c r="A70" s="83"/>
      <c r="B70" s="69"/>
      <c r="C70" s="172">
        <f>SUM(E70:M70)</f>
        <v>0</v>
      </c>
      <c r="D70" s="14" t="s">
        <v>119</v>
      </c>
      <c r="E70" s="172"/>
      <c r="F70" s="172"/>
      <c r="G70" s="172"/>
      <c r="H70" s="172"/>
      <c r="I70" s="172"/>
    </row>
    <row r="71" spans="1:13">
      <c r="A71" s="83"/>
      <c r="B71" s="69"/>
      <c r="C71" s="172">
        <f>SUM(E71:V71)</f>
        <v>0</v>
      </c>
      <c r="D71" s="14" t="s">
        <v>136</v>
      </c>
      <c r="E71" s="172"/>
      <c r="F71" s="172"/>
      <c r="G71" s="172"/>
      <c r="H71" s="172"/>
      <c r="I71" s="172"/>
    </row>
    <row r="72" spans="1:13">
      <c r="A72" s="182" t="s">
        <v>129</v>
      </c>
      <c r="B72" s="173">
        <f>SUM(C67:C71)</f>
        <v>0</v>
      </c>
      <c r="C72" s="172"/>
      <c r="D72" s="172"/>
      <c r="E72" s="172"/>
      <c r="F72" s="172"/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4" spans="3:6">
      <c r="C114" s="1" t="s">
        <v>142</v>
      </c>
      <c r="D114" s="1">
        <v>5</v>
      </c>
      <c r="E114" s="1">
        <v>25</v>
      </c>
      <c r="F114" s="1">
        <v>25000</v>
      </c>
    </row>
    <row r="115" spans="3:6">
      <c r="C115" s="1" t="s">
        <v>140</v>
      </c>
      <c r="D115" s="1">
        <v>5</v>
      </c>
      <c r="E115" s="1">
        <v>24</v>
      </c>
      <c r="F115" s="1">
        <v>17000</v>
      </c>
    </row>
    <row r="116" spans="3:6">
      <c r="C116" s="1" t="s">
        <v>80</v>
      </c>
      <c r="D116" s="1">
        <v>5</v>
      </c>
      <c r="E116" s="1">
        <v>25</v>
      </c>
      <c r="F116" s="1">
        <v>31000</v>
      </c>
    </row>
    <row r="117" spans="3:6">
      <c r="C117" s="1" t="s">
        <v>146</v>
      </c>
      <c r="D117" s="1">
        <v>5</v>
      </c>
    </row>
    <row r="121" spans="3:6">
      <c r="C121" s="1" t="s">
        <v>42</v>
      </c>
      <c r="D121" s="1">
        <v>21</v>
      </c>
    </row>
    <row r="122" spans="3:6">
      <c r="C122" s="1" t="s">
        <v>144</v>
      </c>
      <c r="D122" s="1">
        <v>20</v>
      </c>
    </row>
    <row r="123" spans="3:6">
      <c r="C123" s="1" t="s">
        <v>82</v>
      </c>
      <c r="D123" s="1">
        <v>21</v>
      </c>
    </row>
  </sheetData>
  <phoneticPr fontId="2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3"/>
  <sheetViews>
    <sheetView zoomScaleNormal="100" zoomScaleSheetLayoutView="100" workbookViewId="0">
      <pane xSplit="1" ySplit="1" topLeftCell="B38" activePane="bottomRight" state="frozen"/>
      <selection pane="topRight" activeCell="B1" sqref="B1"/>
      <selection pane="bottomLeft" activeCell="A2" sqref="A2"/>
      <selection pane="bottomRight" activeCell="C73" sqref="C73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0</v>
      </c>
      <c r="D3" s="94">
        <f>B3-C3-E3</f>
        <v>16704.400000000001</v>
      </c>
      <c r="E3" s="94">
        <f>SUM(F3:BE3)</f>
        <v>8295.6</v>
      </c>
      <c r="F3" s="95">
        <v>6750</v>
      </c>
      <c r="G3" s="95">
        <v>387.6</v>
      </c>
      <c r="H3" s="95">
        <v>468</v>
      </c>
      <c r="I3" s="95">
        <v>365</v>
      </c>
      <c r="J3" s="95">
        <v>325</v>
      </c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3303.7</v>
      </c>
      <c r="E5" s="94">
        <f>SUM(F5:BE5)</f>
        <v>4696.3</v>
      </c>
      <c r="F5" s="95">
        <v>362</v>
      </c>
      <c r="G5" s="95">
        <v>453</v>
      </c>
      <c r="H5" s="95">
        <v>467</v>
      </c>
      <c r="I5" s="95">
        <v>385</v>
      </c>
      <c r="J5" s="95">
        <v>489</v>
      </c>
      <c r="K5" s="95">
        <v>452</v>
      </c>
      <c r="L5" s="95">
        <v>398</v>
      </c>
      <c r="M5" s="98">
        <v>487.3</v>
      </c>
      <c r="N5" s="95">
        <v>361</v>
      </c>
      <c r="O5" s="95">
        <v>447</v>
      </c>
      <c r="P5" s="95">
        <v>395</v>
      </c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8000</v>
      </c>
      <c r="D7" s="93">
        <f>B7-C7-E7</f>
        <v>134491.79999999999</v>
      </c>
      <c r="E7" s="94">
        <f>SUM(F7:BE7)</f>
        <v>5508.2</v>
      </c>
      <c r="F7" s="95">
        <v>500</v>
      </c>
      <c r="G7" s="95">
        <v>486.9</v>
      </c>
      <c r="H7" s="95">
        <v>486.8</v>
      </c>
      <c r="I7" s="95">
        <v>205</v>
      </c>
      <c r="J7" s="95">
        <v>336</v>
      </c>
      <c r="K7" s="95">
        <v>498</v>
      </c>
      <c r="L7" s="95">
        <v>386.5</v>
      </c>
      <c r="M7" s="95">
        <v>368</v>
      </c>
      <c r="N7" s="95">
        <v>395</v>
      </c>
      <c r="O7" s="95">
        <v>415</v>
      </c>
      <c r="P7" s="95">
        <v>499</v>
      </c>
      <c r="Q7" s="95">
        <v>500</v>
      </c>
      <c r="R7" s="95">
        <v>432</v>
      </c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/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62299</v>
      </c>
      <c r="E9" s="94">
        <f>SUM(F9:BE9)</f>
        <v>7701</v>
      </c>
      <c r="F9" s="95">
        <v>4450</v>
      </c>
      <c r="G9" s="95">
        <v>429</v>
      </c>
      <c r="H9" s="95">
        <v>300</v>
      </c>
      <c r="I9" s="95">
        <v>332</v>
      </c>
      <c r="J9" s="95">
        <v>473</v>
      </c>
      <c r="K9" s="95">
        <v>289</v>
      </c>
      <c r="L9" s="95">
        <v>358</v>
      </c>
      <c r="M9" s="98">
        <v>287</v>
      </c>
      <c r="N9" s="95">
        <v>446</v>
      </c>
      <c r="O9" s="95">
        <v>337</v>
      </c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94">
        <v>12380</v>
      </c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0</v>
      </c>
      <c r="D11" s="111">
        <f>B11-C11-E11</f>
        <v>58478.8</v>
      </c>
      <c r="E11" s="112">
        <f>SUM(F11:BE11)</f>
        <v>4521.2</v>
      </c>
      <c r="F11" s="133">
        <v>499</v>
      </c>
      <c r="G11" s="134">
        <v>287</v>
      </c>
      <c r="H11" s="133">
        <v>259</v>
      </c>
      <c r="I11" s="134">
        <v>388</v>
      </c>
      <c r="J11" s="134">
        <v>387</v>
      </c>
      <c r="K11" s="134">
        <v>398</v>
      </c>
      <c r="L11" s="134">
        <v>286.2</v>
      </c>
      <c r="M11" s="134">
        <v>372</v>
      </c>
      <c r="N11" s="134">
        <v>500</v>
      </c>
      <c r="O11" s="134">
        <v>286</v>
      </c>
      <c r="P11" s="133">
        <v>500</v>
      </c>
      <c r="Q11" s="133">
        <v>359</v>
      </c>
      <c r="R11" s="133"/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6175</v>
      </c>
      <c r="D13" s="128">
        <f>B13-C13-E13</f>
        <v>10049.799999999999</v>
      </c>
      <c r="E13" s="128">
        <f>SUM(F13:BE13)</f>
        <v>4775.2</v>
      </c>
      <c r="F13" s="129">
        <v>485</v>
      </c>
      <c r="G13" s="129">
        <v>477</v>
      </c>
      <c r="H13" s="129">
        <v>459.2</v>
      </c>
      <c r="I13" s="129">
        <v>439</v>
      </c>
      <c r="J13" s="129">
        <v>482</v>
      </c>
      <c r="K13" s="129">
        <v>483</v>
      </c>
      <c r="L13" s="129">
        <v>486</v>
      </c>
      <c r="M13" s="129">
        <v>336</v>
      </c>
      <c r="N13" s="129">
        <v>311</v>
      </c>
      <c r="O13" s="129">
        <v>328</v>
      </c>
      <c r="P13" s="129">
        <v>489</v>
      </c>
      <c r="Q13" s="129"/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5256</v>
      </c>
      <c r="D15" s="93">
        <f>B15-C15-E15</f>
        <v>8393</v>
      </c>
      <c r="E15" s="94">
        <f>SUM(F15:BE15)</f>
        <v>3351</v>
      </c>
      <c r="F15" s="95">
        <v>638</v>
      </c>
      <c r="G15" s="100">
        <v>289</v>
      </c>
      <c r="H15" s="100">
        <v>188</v>
      </c>
      <c r="I15" s="100">
        <v>352</v>
      </c>
      <c r="J15" s="100">
        <v>452</v>
      </c>
      <c r="K15" s="100">
        <v>500</v>
      </c>
      <c r="L15" s="100">
        <v>499</v>
      </c>
      <c r="M15" s="100">
        <v>433</v>
      </c>
      <c r="N15" s="100"/>
      <c r="O15" s="100"/>
      <c r="P15" s="100"/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10000</v>
      </c>
      <c r="C17" s="63">
        <v>3136</v>
      </c>
      <c r="D17" s="63">
        <f>B17-C17-E17</f>
        <v>1572.3999999999996</v>
      </c>
      <c r="E17" s="64">
        <f>SUM(F17:BE17)</f>
        <v>5291.6</v>
      </c>
      <c r="F17" s="65">
        <v>1500</v>
      </c>
      <c r="G17" s="65">
        <v>102</v>
      </c>
      <c r="H17" s="65">
        <v>106</v>
      </c>
      <c r="I17" s="65">
        <v>103</v>
      </c>
      <c r="J17" s="65">
        <v>110</v>
      </c>
      <c r="K17" s="65">
        <v>123</v>
      </c>
      <c r="L17" s="65">
        <v>108</v>
      </c>
      <c r="M17" s="65">
        <v>386</v>
      </c>
      <c r="N17" s="65">
        <v>488</v>
      </c>
      <c r="O17" s="65">
        <v>468.3</v>
      </c>
      <c r="P17" s="65">
        <v>499</v>
      </c>
      <c r="Q17" s="65">
        <v>487</v>
      </c>
      <c r="R17" s="65">
        <v>439</v>
      </c>
      <c r="S17" s="65">
        <v>372.3</v>
      </c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3">
        <v>30</v>
      </c>
      <c r="B18" s="10">
        <f>SUM(B3,B5,B7,B9,B11,B13,B15,B17)</f>
        <v>362000</v>
      </c>
      <c r="C18" s="61">
        <f>SUM(C3,C5,C7,C9,C11,C13,C15,C17)</f>
        <v>22567</v>
      </c>
      <c r="D18" s="6">
        <f>SUM(D3,D5,D7,D9,D11,D13,D15,D17)</f>
        <v>295292.90000000002</v>
      </c>
      <c r="E18" s="6">
        <f>SUM(E3,E5,E7,E9,E11,E13,E15,E17)</f>
        <v>44140.1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14796</v>
      </c>
      <c r="D21" s="103">
        <f>B21-C21-E21</f>
        <v>11819</v>
      </c>
      <c r="E21" s="93">
        <f>SUM(F21:BE21)</f>
        <v>385</v>
      </c>
      <c r="F21" s="100">
        <v>385</v>
      </c>
      <c r="G21" s="100"/>
      <c r="H21" s="100"/>
      <c r="I21" s="100"/>
      <c r="J21" s="100"/>
      <c r="K21" s="100"/>
      <c r="L21" s="100"/>
      <c r="M21" s="100"/>
      <c r="N21" s="100"/>
      <c r="O21" s="100"/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36</v>
      </c>
      <c r="E22" s="82">
        <v>14760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16495</v>
      </c>
      <c r="D23" s="106">
        <f>B23-C23-E23</f>
        <v>11272.7</v>
      </c>
      <c r="E23" s="105">
        <f>SUM(F23:BE23)</f>
        <v>3232.3</v>
      </c>
      <c r="F23" s="107">
        <v>532</v>
      </c>
      <c r="G23" s="107">
        <v>389</v>
      </c>
      <c r="H23" s="107">
        <v>406</v>
      </c>
      <c r="I23" s="107">
        <v>368</v>
      </c>
      <c r="J23" s="107"/>
      <c r="K23" s="107">
        <v>437</v>
      </c>
      <c r="L23" s="107">
        <v>385</v>
      </c>
      <c r="M23" s="107">
        <v>447.3</v>
      </c>
      <c r="N23" s="107">
        <v>268</v>
      </c>
      <c r="O23" s="107"/>
      <c r="P23" s="107"/>
      <c r="Q23" s="107"/>
      <c r="R23" s="107"/>
      <c r="S23" s="107"/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151</v>
      </c>
      <c r="C24" s="18"/>
      <c r="D24" s="4"/>
      <c r="E24" s="36" t="s">
        <v>124</v>
      </c>
      <c r="F24" s="30" t="s">
        <v>125</v>
      </c>
      <c r="G24" s="30" t="s">
        <v>65</v>
      </c>
      <c r="H24" s="30" t="s">
        <v>66</v>
      </c>
      <c r="I24" s="30" t="s">
        <v>67</v>
      </c>
      <c r="J24" s="119" t="s">
        <v>68</v>
      </c>
      <c r="K24" s="119" t="s">
        <v>164</v>
      </c>
      <c r="L24" s="119" t="s">
        <v>165</v>
      </c>
      <c r="M24" s="119" t="s">
        <v>68</v>
      </c>
      <c r="N24" s="30" t="s">
        <v>65</v>
      </c>
      <c r="O24" s="30" t="s">
        <v>66</v>
      </c>
      <c r="P24" s="30" t="s">
        <v>67</v>
      </c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15300</v>
      </c>
      <c r="D25" s="94">
        <f>B25-C25-E25</f>
        <v>43300</v>
      </c>
      <c r="E25" s="94">
        <v>11400</v>
      </c>
      <c r="F25" s="95">
        <v>499</v>
      </c>
      <c r="G25" s="98">
        <v>489</v>
      </c>
      <c r="H25" s="98">
        <v>475</v>
      </c>
      <c r="I25" s="98">
        <v>398</v>
      </c>
      <c r="J25" s="98">
        <v>102</v>
      </c>
      <c r="K25" s="98"/>
      <c r="L25" s="98"/>
      <c r="M25" s="98"/>
      <c r="N25" s="98"/>
      <c r="O25" s="98"/>
      <c r="P25" s="98"/>
      <c r="Q25" s="98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154</v>
      </c>
      <c r="C26" s="46" t="s">
        <v>114</v>
      </c>
      <c r="D26" s="3"/>
      <c r="E26" s="3"/>
      <c r="F26" s="30"/>
      <c r="G26" s="30"/>
      <c r="H26" s="30"/>
      <c r="I26" s="30"/>
      <c r="J26" s="30" t="s">
        <v>159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4570</v>
      </c>
      <c r="D27" s="117">
        <f>B27-C27-E27</f>
        <v>7256.5</v>
      </c>
      <c r="E27" s="118">
        <f>SUM(F27:BE27)</f>
        <v>1173.5</v>
      </c>
      <c r="F27" s="119">
        <v>478.5</v>
      </c>
      <c r="G27" s="119">
        <v>356</v>
      </c>
      <c r="H27" s="119">
        <v>339</v>
      </c>
      <c r="I27" s="119"/>
      <c r="J27" s="119"/>
      <c r="K27" s="119"/>
      <c r="L27" s="119"/>
      <c r="M27" s="119"/>
      <c r="N27" s="119"/>
      <c r="O27" s="119"/>
      <c r="P27" s="119"/>
      <c r="Q27" s="119"/>
      <c r="R27" s="119"/>
      <c r="S27" s="119"/>
      <c r="T27" s="117"/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/>
      <c r="J28" s="4"/>
      <c r="K28" s="30"/>
      <c r="L28" s="4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0</v>
      </c>
      <c r="D29" s="117">
        <f>B29-C29-E29</f>
        <v>16518</v>
      </c>
      <c r="E29" s="118">
        <f>SUM(F29:BE29)</f>
        <v>3482</v>
      </c>
      <c r="F29" s="119">
        <v>3000</v>
      </c>
      <c r="G29" s="119">
        <v>283</v>
      </c>
      <c r="H29" s="119">
        <v>199</v>
      </c>
      <c r="I29" s="119"/>
      <c r="J29" s="119"/>
      <c r="K29" s="119"/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154</v>
      </c>
      <c r="C30" s="36" t="s">
        <v>31</v>
      </c>
      <c r="D30" s="30"/>
      <c r="E30" s="82">
        <v>0</v>
      </c>
      <c r="F30" s="82">
        <v>0</v>
      </c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0</v>
      </c>
      <c r="D31" s="123">
        <f>B31-C31-E31</f>
        <v>47410</v>
      </c>
      <c r="E31" s="122">
        <f>SUM(F31:BE31)</f>
        <v>4590</v>
      </c>
      <c r="F31" s="124">
        <v>4590</v>
      </c>
      <c r="G31" s="124"/>
      <c r="H31" s="124"/>
      <c r="I31" s="124"/>
      <c r="J31" s="124"/>
      <c r="K31" s="124"/>
      <c r="L31" s="124"/>
      <c r="M31" s="124"/>
      <c r="N31" s="124"/>
      <c r="O31" s="124"/>
      <c r="P31" s="124"/>
      <c r="Q31" s="124"/>
      <c r="R31" s="124"/>
      <c r="S31" s="124"/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156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/>
      <c r="J32" s="30"/>
      <c r="K32" s="30"/>
      <c r="L32" s="30">
        <v>1</v>
      </c>
      <c r="M32" s="30">
        <v>2</v>
      </c>
      <c r="N32" s="30">
        <v>3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4447</v>
      </c>
      <c r="D33" s="111">
        <f>B33-C33-E33</f>
        <v>1885</v>
      </c>
      <c r="E33" s="111">
        <f>SUM(F33:BE33)</f>
        <v>3668</v>
      </c>
      <c r="F33" s="113">
        <v>3000</v>
      </c>
      <c r="G33" s="113">
        <v>668</v>
      </c>
      <c r="H33" s="113"/>
      <c r="I33" s="113"/>
      <c r="J33" s="113"/>
      <c r="K33" s="113"/>
      <c r="L33" s="113"/>
      <c r="M33" s="113"/>
      <c r="N33" s="113"/>
      <c r="O33" s="113"/>
      <c r="P33" s="113"/>
      <c r="Q33" s="113"/>
      <c r="R33" s="113"/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156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 t="s">
        <v>126</v>
      </c>
      <c r="M34" s="4"/>
      <c r="N34" s="30"/>
      <c r="O34" s="155" t="s">
        <v>111</v>
      </c>
      <c r="P34" s="155"/>
      <c r="Q34" s="155"/>
      <c r="R34" s="168"/>
      <c r="S34" s="168"/>
      <c r="T34" s="155" t="s">
        <v>127</v>
      </c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0</v>
      </c>
      <c r="D35" s="93">
        <f>B35-C35-E35</f>
        <v>2712.7000000000007</v>
      </c>
      <c r="E35" s="93">
        <f>SUM(F35:BE35)</f>
        <v>15287.3</v>
      </c>
      <c r="F35" s="100">
        <v>7905</v>
      </c>
      <c r="G35" s="100">
        <v>493</v>
      </c>
      <c r="H35" s="100">
        <v>286</v>
      </c>
      <c r="I35" s="100">
        <v>486</v>
      </c>
      <c r="J35" s="100">
        <v>372</v>
      </c>
      <c r="K35" s="100">
        <v>385</v>
      </c>
      <c r="L35" s="100">
        <v>499</v>
      </c>
      <c r="M35" s="100">
        <v>442</v>
      </c>
      <c r="N35" s="100">
        <v>399</v>
      </c>
      <c r="O35" s="100">
        <v>436</v>
      </c>
      <c r="P35" s="100">
        <v>496</v>
      </c>
      <c r="Q35" s="100">
        <v>472</v>
      </c>
      <c r="R35" s="100">
        <v>500</v>
      </c>
      <c r="S35" s="100">
        <v>395.3</v>
      </c>
      <c r="T35" s="93">
        <v>339</v>
      </c>
      <c r="U35" s="93">
        <v>369</v>
      </c>
      <c r="V35" s="93">
        <v>365</v>
      </c>
      <c r="W35" s="93">
        <v>296</v>
      </c>
      <c r="X35" s="93">
        <v>352</v>
      </c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123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55608</v>
      </c>
      <c r="D37" s="9">
        <f>SUM(D21,D23,D25,D27,D29,D31,D33,D35)</f>
        <v>142173.90000000002</v>
      </c>
      <c r="E37" s="9">
        <f>SUM(E21,E23,E25,E27,E29,E31,E33,E35)</f>
        <v>43218.1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0</v>
      </c>
      <c r="G38" s="82">
        <v>0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-626.30000000000018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165533.19999999995</v>
      </c>
      <c r="L40" s="2"/>
      <c r="M40" s="73" t="s">
        <v>29</v>
      </c>
      <c r="N40" s="74">
        <f>SUM(N39,-K40)</f>
        <v>-166159.49999999994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437466.80000000005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7" spans="1:20">
      <c r="D57" s="178"/>
      <c r="E57" s="178" t="s">
        <v>162</v>
      </c>
    </row>
    <row r="58" spans="1:20">
      <c r="D58" s="178" t="s">
        <v>161</v>
      </c>
      <c r="E58" s="189">
        <v>1000</v>
      </c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2813.5</v>
      </c>
      <c r="B61" s="22">
        <v>0</v>
      </c>
      <c r="C61" s="24">
        <f>SUM(D61:U61)</f>
        <v>2813.5</v>
      </c>
      <c r="D61" s="27"/>
      <c r="E61" s="175">
        <v>499</v>
      </c>
      <c r="F61" s="176">
        <v>478.5</v>
      </c>
      <c r="G61" s="176">
        <v>398</v>
      </c>
      <c r="H61" s="176">
        <v>339</v>
      </c>
      <c r="I61" s="176">
        <v>475</v>
      </c>
      <c r="J61" s="1">
        <v>356</v>
      </c>
      <c r="K61" s="1">
        <v>268</v>
      </c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-2100.8000000000002</v>
      </c>
      <c r="B63" s="22">
        <v>0</v>
      </c>
      <c r="C63" s="24">
        <f>SUM(D63:U63)</f>
        <v>-2100.8000000000002</v>
      </c>
      <c r="D63" s="27"/>
      <c r="E63" s="186">
        <v>447.3</v>
      </c>
      <c r="F63" s="186">
        <v>385</v>
      </c>
      <c r="G63" s="186">
        <v>11</v>
      </c>
      <c r="H63" s="186">
        <v>12</v>
      </c>
      <c r="I63" s="186"/>
      <c r="J63" s="187">
        <v>-2956.1</v>
      </c>
      <c r="K63" s="187"/>
      <c r="L63" s="187"/>
      <c r="M63" s="187"/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26"/>
      <c r="G64" s="26"/>
      <c r="H64" s="26"/>
      <c r="I64" s="143"/>
      <c r="J64" s="45"/>
    </row>
    <row r="65" spans="1:13">
      <c r="A65" s="20">
        <f>SUM(B65:C65)</f>
        <v>-1339</v>
      </c>
      <c r="B65" s="22">
        <v>0</v>
      </c>
      <c r="C65" s="24">
        <f>SUM(D65:U65)</f>
        <v>-1339</v>
      </c>
      <c r="D65" s="28"/>
      <c r="E65" s="185">
        <v>489</v>
      </c>
      <c r="F65" s="185">
        <v>195</v>
      </c>
      <c r="G65" s="185">
        <v>395</v>
      </c>
      <c r="H65" s="185">
        <v>102</v>
      </c>
      <c r="I65" s="185">
        <v>-2520</v>
      </c>
    </row>
    <row r="66" spans="1:13">
      <c r="A66" s="21">
        <f>SUM(A61,A63,A65)</f>
        <v>-626.30000000000018</v>
      </c>
      <c r="B66" s="22">
        <f>SUM(B61,B63,B65)</f>
        <v>0</v>
      </c>
      <c r="C66" s="22">
        <f>SUM(C61,C63,C65)</f>
        <v>-626.30000000000018</v>
      </c>
      <c r="D66" s="167" t="s">
        <v>108</v>
      </c>
      <c r="E66" s="143"/>
      <c r="F66" s="143" t="s">
        <v>166</v>
      </c>
      <c r="G66" s="190" t="s">
        <v>167</v>
      </c>
      <c r="H66" s="26"/>
      <c r="I66" s="26"/>
    </row>
    <row r="67" spans="1:13">
      <c r="C67" s="173">
        <f>SUM(E67:M67)</f>
        <v>0</v>
      </c>
      <c r="D67" s="178" t="s">
        <v>121</v>
      </c>
      <c r="E67" s="173"/>
      <c r="F67" s="173"/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0</v>
      </c>
      <c r="D68" s="178" t="s">
        <v>120</v>
      </c>
      <c r="E68" s="173"/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0</v>
      </c>
      <c r="D69" s="14" t="s">
        <v>118</v>
      </c>
      <c r="E69" s="172"/>
      <c r="F69" s="172"/>
      <c r="G69" s="172"/>
      <c r="H69" s="172"/>
      <c r="I69" s="172"/>
    </row>
    <row r="70" spans="1:13">
      <c r="A70" s="83"/>
      <c r="B70" s="69"/>
      <c r="C70" s="172">
        <f>SUM(E70:M70)</f>
        <v>442</v>
      </c>
      <c r="D70" s="14" t="s">
        <v>119</v>
      </c>
      <c r="E70" s="172">
        <v>406</v>
      </c>
      <c r="F70" s="172">
        <v>36</v>
      </c>
      <c r="G70" s="172"/>
      <c r="H70" s="172"/>
      <c r="I70" s="172"/>
    </row>
    <row r="71" spans="1:13">
      <c r="A71" s="83"/>
      <c r="B71" s="69"/>
      <c r="C71" s="172">
        <f>SUM(E71:V71)</f>
        <v>0</v>
      </c>
      <c r="D71" s="14" t="s">
        <v>136</v>
      </c>
      <c r="E71" s="172"/>
      <c r="F71" s="172"/>
      <c r="G71" s="172"/>
      <c r="H71" s="172"/>
      <c r="I71" s="172"/>
    </row>
    <row r="72" spans="1:13">
      <c r="A72" s="182" t="s">
        <v>129</v>
      </c>
      <c r="B72" s="173">
        <f>SUM(C67:C71)</f>
        <v>442</v>
      </c>
      <c r="C72" s="172"/>
      <c r="D72" s="172"/>
      <c r="E72" s="172"/>
      <c r="F72" s="172"/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4" spans="3:6">
      <c r="C114" s="1" t="s">
        <v>142</v>
      </c>
      <c r="D114" s="1">
        <v>5</v>
      </c>
      <c r="E114" s="1">
        <v>25</v>
      </c>
      <c r="F114" s="1">
        <v>25000</v>
      </c>
    </row>
    <row r="115" spans="3:6">
      <c r="C115" s="1" t="s">
        <v>140</v>
      </c>
      <c r="D115" s="1">
        <v>5</v>
      </c>
      <c r="E115" s="1">
        <v>24</v>
      </c>
      <c r="F115" s="1">
        <v>17000</v>
      </c>
    </row>
    <row r="116" spans="3:6">
      <c r="C116" s="1" t="s">
        <v>80</v>
      </c>
      <c r="D116" s="1">
        <v>5</v>
      </c>
      <c r="E116" s="1">
        <v>25</v>
      </c>
      <c r="F116" s="1">
        <v>31000</v>
      </c>
    </row>
    <row r="117" spans="3:6">
      <c r="C117" s="1" t="s">
        <v>146</v>
      </c>
      <c r="D117" s="1">
        <v>5</v>
      </c>
    </row>
    <row r="121" spans="3:6">
      <c r="C121" s="1" t="s">
        <v>42</v>
      </c>
      <c r="D121" s="1">
        <v>21</v>
      </c>
    </row>
    <row r="122" spans="3:6">
      <c r="C122" s="1" t="s">
        <v>144</v>
      </c>
      <c r="D122" s="1">
        <v>20</v>
      </c>
    </row>
    <row r="123" spans="3:6">
      <c r="C123" s="1" t="s">
        <v>82</v>
      </c>
      <c r="D123" s="1">
        <v>21</v>
      </c>
    </row>
  </sheetData>
  <phoneticPr fontId="22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3"/>
  <sheetViews>
    <sheetView zoomScaleNormal="100" zoomScaleSheetLayoutView="100" workbookViewId="0">
      <pane xSplit="1" ySplit="1" topLeftCell="B17" activePane="bottomRight" state="frozen"/>
      <selection pane="topRight" activeCell="B1" sqref="B1"/>
      <selection pane="bottomLeft" activeCell="A2" sqref="A2"/>
      <selection pane="bottomRight" activeCell="C23" sqref="C23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0</v>
      </c>
      <c r="D3" s="94">
        <f>B3-C3-E3</f>
        <v>16704.400000000001</v>
      </c>
      <c r="E3" s="94">
        <f>SUM(F3:BE3)</f>
        <v>8295.6</v>
      </c>
      <c r="F3" s="95">
        <v>6750</v>
      </c>
      <c r="G3" s="95">
        <v>387.6</v>
      </c>
      <c r="H3" s="95">
        <v>468</v>
      </c>
      <c r="I3" s="95">
        <v>365</v>
      </c>
      <c r="J3" s="95">
        <v>325</v>
      </c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77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3698.7</v>
      </c>
      <c r="E5" s="94">
        <f>SUM(F5:BE5)</f>
        <v>4301.3</v>
      </c>
      <c r="F5" s="95">
        <v>362</v>
      </c>
      <c r="G5" s="95">
        <v>453</v>
      </c>
      <c r="H5" s="95">
        <v>467</v>
      </c>
      <c r="I5" s="95">
        <v>385</v>
      </c>
      <c r="J5" s="95">
        <v>489</v>
      </c>
      <c r="K5" s="95">
        <v>452</v>
      </c>
      <c r="L5" s="95">
        <v>398</v>
      </c>
      <c r="M5" s="98">
        <v>487.3</v>
      </c>
      <c r="N5" s="95">
        <v>361</v>
      </c>
      <c r="O5" s="95">
        <v>447</v>
      </c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9465</v>
      </c>
      <c r="D7" s="93">
        <f>B7-C7-E7</f>
        <v>133458.79999999999</v>
      </c>
      <c r="E7" s="94">
        <f>SUM(F7:BE7)</f>
        <v>5076.2</v>
      </c>
      <c r="F7" s="95">
        <v>500</v>
      </c>
      <c r="G7" s="95">
        <v>486.9</v>
      </c>
      <c r="H7" s="95">
        <v>486.8</v>
      </c>
      <c r="I7" s="95">
        <v>205</v>
      </c>
      <c r="J7" s="95">
        <v>336</v>
      </c>
      <c r="K7" s="95">
        <v>498</v>
      </c>
      <c r="L7" s="95">
        <v>386.5</v>
      </c>
      <c r="M7" s="95">
        <v>368</v>
      </c>
      <c r="N7" s="95">
        <v>395</v>
      </c>
      <c r="O7" s="95">
        <v>415</v>
      </c>
      <c r="P7" s="95">
        <v>499</v>
      </c>
      <c r="Q7" s="95">
        <v>500</v>
      </c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/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12380</v>
      </c>
      <c r="D9" s="93">
        <f>B9-C9-E9</f>
        <v>49919</v>
      </c>
      <c r="E9" s="94">
        <f>SUM(F9:BE9)</f>
        <v>7701</v>
      </c>
      <c r="F9" s="95">
        <v>4450</v>
      </c>
      <c r="G9" s="95">
        <v>429</v>
      </c>
      <c r="H9" s="95">
        <v>300</v>
      </c>
      <c r="I9" s="95">
        <v>332</v>
      </c>
      <c r="J9" s="95">
        <v>473</v>
      </c>
      <c r="K9" s="95">
        <v>289</v>
      </c>
      <c r="L9" s="95">
        <v>358</v>
      </c>
      <c r="M9" s="98">
        <v>287</v>
      </c>
      <c r="N9" s="95">
        <v>446</v>
      </c>
      <c r="O9" s="95">
        <v>337</v>
      </c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4"/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6331</v>
      </c>
      <c r="D11" s="111">
        <f>B11-C11-E11</f>
        <v>52147.8</v>
      </c>
      <c r="E11" s="112">
        <f>SUM(F11:BE11)</f>
        <v>4521.2</v>
      </c>
      <c r="F11" s="133">
        <v>499</v>
      </c>
      <c r="G11" s="134">
        <v>287</v>
      </c>
      <c r="H11" s="133">
        <v>259</v>
      </c>
      <c r="I11" s="134">
        <v>388</v>
      </c>
      <c r="J11" s="134">
        <v>387</v>
      </c>
      <c r="K11" s="134">
        <v>398</v>
      </c>
      <c r="L11" s="134">
        <v>286.2</v>
      </c>
      <c r="M11" s="134">
        <v>372</v>
      </c>
      <c r="N11" s="134">
        <v>500</v>
      </c>
      <c r="O11" s="134">
        <v>286</v>
      </c>
      <c r="P11" s="133">
        <v>500</v>
      </c>
      <c r="Q11" s="133">
        <v>359</v>
      </c>
      <c r="R11" s="133"/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6175</v>
      </c>
      <c r="D13" s="128">
        <f>B13-C13-E13</f>
        <v>10049.799999999999</v>
      </c>
      <c r="E13" s="128">
        <f>SUM(F13:BE13)</f>
        <v>4775.2</v>
      </c>
      <c r="F13" s="129">
        <v>485</v>
      </c>
      <c r="G13" s="129">
        <v>477</v>
      </c>
      <c r="H13" s="129">
        <v>459.2</v>
      </c>
      <c r="I13" s="129">
        <v>439</v>
      </c>
      <c r="J13" s="129">
        <v>482</v>
      </c>
      <c r="K13" s="129">
        <v>483</v>
      </c>
      <c r="L13" s="129">
        <v>486</v>
      </c>
      <c r="M13" s="129">
        <v>336</v>
      </c>
      <c r="N13" s="129">
        <v>311</v>
      </c>
      <c r="O13" s="129">
        <v>328</v>
      </c>
      <c r="P13" s="129">
        <v>489</v>
      </c>
      <c r="Q13" s="129"/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11</v>
      </c>
      <c r="B15" s="93">
        <v>17000</v>
      </c>
      <c r="C15" s="128">
        <v>5256</v>
      </c>
      <c r="D15" s="93">
        <f>B15-C15-E15</f>
        <v>8826</v>
      </c>
      <c r="E15" s="94">
        <f>SUM(F15:BE15)</f>
        <v>2918</v>
      </c>
      <c r="F15" s="95">
        <v>638</v>
      </c>
      <c r="G15" s="100">
        <v>289</v>
      </c>
      <c r="H15" s="100">
        <v>188</v>
      </c>
      <c r="I15" s="100">
        <v>352</v>
      </c>
      <c r="J15" s="100">
        <v>452</v>
      </c>
      <c r="K15" s="100">
        <v>500</v>
      </c>
      <c r="L15" s="100">
        <v>499</v>
      </c>
      <c r="M15" s="100"/>
      <c r="N15" s="100"/>
      <c r="O15" s="100"/>
      <c r="P15" s="100"/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90</v>
      </c>
      <c r="M16" s="157">
        <v>2</v>
      </c>
      <c r="N16" s="157"/>
      <c r="O16" s="157" t="s">
        <v>59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21</v>
      </c>
      <c r="B17" s="63">
        <v>10000</v>
      </c>
      <c r="C17" s="63">
        <v>3136</v>
      </c>
      <c r="D17" s="63">
        <f>B17-C17-E17</f>
        <v>1572.3999999999996</v>
      </c>
      <c r="E17" s="64">
        <f>SUM(F17:BE17)</f>
        <v>5291.6</v>
      </c>
      <c r="F17" s="65">
        <v>1500</v>
      </c>
      <c r="G17" s="65">
        <v>102</v>
      </c>
      <c r="H17" s="65">
        <v>106</v>
      </c>
      <c r="I17" s="65">
        <v>103</v>
      </c>
      <c r="J17" s="65">
        <v>110</v>
      </c>
      <c r="K17" s="65">
        <v>123</v>
      </c>
      <c r="L17" s="65">
        <v>108</v>
      </c>
      <c r="M17" s="65">
        <v>386</v>
      </c>
      <c r="N17" s="65">
        <v>488</v>
      </c>
      <c r="O17" s="65">
        <v>468.3</v>
      </c>
      <c r="P17" s="65">
        <v>499</v>
      </c>
      <c r="Q17" s="65">
        <v>487</v>
      </c>
      <c r="R17" s="65">
        <v>439</v>
      </c>
      <c r="S17" s="65">
        <v>372.3</v>
      </c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3">
        <v>30</v>
      </c>
      <c r="B18" s="10">
        <f>SUM(B3,B5,B7,B9,B11,B13,B15,B17)</f>
        <v>362000</v>
      </c>
      <c r="C18" s="61">
        <f>SUM(C3,C5,C7,C9,C11,C13,C15,C17)</f>
        <v>42743</v>
      </c>
      <c r="D18" s="6">
        <f>SUM(D3,D5,D7,D9,D11,D13,D15,D17)</f>
        <v>276376.90000000002</v>
      </c>
      <c r="E18" s="6">
        <f>SUM(E3,E5,E7,E9,E11,E13,E15,E17)</f>
        <v>42880.1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38</v>
      </c>
      <c r="B21" s="93">
        <v>27000</v>
      </c>
      <c r="C21" s="153">
        <f>SUM(D22,E22:F22)</f>
        <v>14796</v>
      </c>
      <c r="D21" s="103">
        <f>B21-C21-E21</f>
        <v>12204</v>
      </c>
      <c r="E21" s="93">
        <f>SUM(F21:BE21)</f>
        <v>0</v>
      </c>
      <c r="F21" s="100"/>
      <c r="G21" s="100"/>
      <c r="H21" s="100"/>
      <c r="I21" s="100"/>
      <c r="J21" s="100"/>
      <c r="K21" s="100"/>
      <c r="L21" s="100"/>
      <c r="M21" s="100"/>
      <c r="N21" s="100"/>
      <c r="O21" s="100"/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36</v>
      </c>
      <c r="E22" s="82">
        <v>14760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7</v>
      </c>
      <c r="B23" s="105">
        <v>31000</v>
      </c>
      <c r="C23" s="140">
        <v>16495</v>
      </c>
      <c r="D23" s="106">
        <f>B23-C23-E23</f>
        <v>13973</v>
      </c>
      <c r="E23" s="105">
        <f>SUM(F23:BE23)</f>
        <v>532</v>
      </c>
      <c r="F23" s="107">
        <v>532</v>
      </c>
      <c r="G23" s="107"/>
      <c r="H23" s="107"/>
      <c r="I23" s="107"/>
      <c r="J23" s="107"/>
      <c r="K23" s="107"/>
      <c r="L23" s="107"/>
      <c r="M23" s="107"/>
      <c r="N23" s="107"/>
      <c r="O23" s="107"/>
      <c r="P23" s="107"/>
      <c r="Q23" s="107"/>
      <c r="R23" s="107"/>
      <c r="S23" s="107"/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151</v>
      </c>
      <c r="C24" s="18"/>
      <c r="D24" s="4"/>
      <c r="E24" s="36" t="s">
        <v>124</v>
      </c>
      <c r="F24" s="30" t="s">
        <v>125</v>
      </c>
      <c r="G24" s="30" t="s">
        <v>65</v>
      </c>
      <c r="H24" s="30" t="s">
        <v>66</v>
      </c>
      <c r="I24" s="30" t="s">
        <v>67</v>
      </c>
      <c r="J24" s="119" t="s">
        <v>68</v>
      </c>
      <c r="K24" s="119" t="s">
        <v>164</v>
      </c>
      <c r="L24" s="119" t="s">
        <v>165</v>
      </c>
      <c r="M24" s="119" t="s">
        <v>68</v>
      </c>
      <c r="N24" s="30" t="s">
        <v>65</v>
      </c>
      <c r="O24" s="30" t="s">
        <v>66</v>
      </c>
      <c r="P24" s="30" t="s">
        <v>67</v>
      </c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0</v>
      </c>
      <c r="D25" s="94">
        <f>B25-C25-E25</f>
        <v>58600</v>
      </c>
      <c r="E25" s="94">
        <v>11400</v>
      </c>
      <c r="F25" s="95">
        <v>500</v>
      </c>
      <c r="G25" s="98">
        <v>496</v>
      </c>
      <c r="H25" s="98">
        <v>498</v>
      </c>
      <c r="I25" s="98"/>
      <c r="J25" s="98"/>
      <c r="K25" s="98"/>
      <c r="L25" s="98"/>
      <c r="M25" s="98"/>
      <c r="N25" s="98"/>
      <c r="O25" s="98"/>
      <c r="P25" s="98"/>
      <c r="Q25" s="98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154</v>
      </c>
      <c r="C26" s="46" t="s">
        <v>114</v>
      </c>
      <c r="D26" s="3"/>
      <c r="E26" s="3"/>
      <c r="F26" s="30"/>
      <c r="G26" s="30"/>
      <c r="H26" s="30"/>
      <c r="I26" s="30"/>
      <c r="J26" s="30" t="s">
        <v>159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0</v>
      </c>
      <c r="D27" s="117">
        <f>B27-C27-E27</f>
        <v>8500</v>
      </c>
      <c r="E27" s="118">
        <f>SUM(F27:BE27)</f>
        <v>4500</v>
      </c>
      <c r="F27" s="119">
        <v>4500</v>
      </c>
      <c r="G27" s="119"/>
      <c r="H27" s="119"/>
      <c r="I27" s="119"/>
      <c r="J27" s="119"/>
      <c r="K27" s="119"/>
      <c r="L27" s="119"/>
      <c r="M27" s="119"/>
      <c r="N27" s="119"/>
      <c r="O27" s="119"/>
      <c r="P27" s="119"/>
      <c r="Q27" s="119"/>
      <c r="R27" s="119"/>
      <c r="S27" s="119"/>
      <c r="T27" s="117"/>
      <c r="U27" s="117"/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 t="s">
        <v>152</v>
      </c>
      <c r="J28" s="4" t="s">
        <v>152</v>
      </c>
      <c r="K28" s="30"/>
      <c r="L28" s="4" t="s">
        <v>152</v>
      </c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0</v>
      </c>
      <c r="D29" s="117">
        <f>B29-C29-E29</f>
        <v>16518</v>
      </c>
      <c r="E29" s="118">
        <f>SUM(F29:BE29)</f>
        <v>3482</v>
      </c>
      <c r="F29" s="119">
        <v>3000</v>
      </c>
      <c r="G29" s="119">
        <v>283</v>
      </c>
      <c r="H29" s="119">
        <v>199</v>
      </c>
      <c r="I29" s="119"/>
      <c r="J29" s="119"/>
      <c r="K29" s="119"/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154</v>
      </c>
      <c r="C30" s="36" t="s">
        <v>31</v>
      </c>
      <c r="D30" s="30"/>
      <c r="E30" s="82">
        <v>0</v>
      </c>
      <c r="F30" s="82">
        <v>0</v>
      </c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0</v>
      </c>
      <c r="D31" s="123">
        <f>B31-C31-E31</f>
        <v>47410</v>
      </c>
      <c r="E31" s="122">
        <f>SUM(F31:BE31)</f>
        <v>4590</v>
      </c>
      <c r="F31" s="124">
        <v>4590</v>
      </c>
      <c r="G31" s="124"/>
      <c r="H31" s="124"/>
      <c r="I31" s="124"/>
      <c r="J31" s="124"/>
      <c r="K31" s="124"/>
      <c r="L31" s="124"/>
      <c r="M31" s="124"/>
      <c r="N31" s="124"/>
      <c r="O31" s="124"/>
      <c r="P31" s="124"/>
      <c r="Q31" s="124"/>
      <c r="R31" s="124"/>
      <c r="S31" s="124"/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156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/>
      <c r="J32" s="30"/>
      <c r="K32" s="30"/>
      <c r="L32" s="30">
        <v>1</v>
      </c>
      <c r="M32" s="30">
        <v>2</v>
      </c>
      <c r="N32" s="30">
        <v>3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4447</v>
      </c>
      <c r="D33" s="111">
        <f>B33-C33-E33</f>
        <v>1885</v>
      </c>
      <c r="E33" s="111">
        <f>SUM(F33:BE33)</f>
        <v>3668</v>
      </c>
      <c r="F33" s="113">
        <v>3000</v>
      </c>
      <c r="G33" s="113">
        <v>668</v>
      </c>
      <c r="H33" s="113"/>
      <c r="I33" s="113"/>
      <c r="J33" s="113"/>
      <c r="K33" s="113"/>
      <c r="L33" s="113"/>
      <c r="M33" s="113"/>
      <c r="N33" s="113"/>
      <c r="O33" s="113"/>
      <c r="P33" s="113"/>
      <c r="Q33" s="113"/>
      <c r="R33" s="113"/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156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 t="s">
        <v>126</v>
      </c>
      <c r="M34" s="4"/>
      <c r="N34" s="30"/>
      <c r="O34" s="155" t="s">
        <v>111</v>
      </c>
      <c r="P34" s="155"/>
      <c r="Q34" s="155"/>
      <c r="R34" s="168"/>
      <c r="S34" s="168"/>
      <c r="T34" s="155" t="s">
        <v>127</v>
      </c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0</v>
      </c>
      <c r="D35" s="93">
        <f>B35-C35-E35</f>
        <v>2712.7000000000007</v>
      </c>
      <c r="E35" s="93">
        <f>SUM(F35:BE35)</f>
        <v>15287.3</v>
      </c>
      <c r="F35" s="100">
        <v>7905</v>
      </c>
      <c r="G35" s="100">
        <v>493</v>
      </c>
      <c r="H35" s="100">
        <v>286</v>
      </c>
      <c r="I35" s="100">
        <v>486</v>
      </c>
      <c r="J35" s="100">
        <v>372</v>
      </c>
      <c r="K35" s="100">
        <v>385</v>
      </c>
      <c r="L35" s="100">
        <v>499</v>
      </c>
      <c r="M35" s="100">
        <v>442</v>
      </c>
      <c r="N35" s="100">
        <v>399</v>
      </c>
      <c r="O35" s="100">
        <v>436</v>
      </c>
      <c r="P35" s="100">
        <v>496</v>
      </c>
      <c r="Q35" s="100">
        <v>472</v>
      </c>
      <c r="R35" s="100">
        <v>500</v>
      </c>
      <c r="S35" s="100">
        <v>395.3</v>
      </c>
      <c r="T35" s="93">
        <v>339</v>
      </c>
      <c r="U35" s="93">
        <v>369</v>
      </c>
      <c r="V35" s="93">
        <v>365</v>
      </c>
      <c r="W35" s="93">
        <v>296</v>
      </c>
      <c r="X35" s="93">
        <v>352</v>
      </c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123</v>
      </c>
      <c r="C36" s="18" t="s">
        <v>31</v>
      </c>
      <c r="D36" s="7"/>
      <c r="E36" s="36" t="s">
        <v>35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35738</v>
      </c>
      <c r="D37" s="9">
        <f>SUM(D21,D23,D25,D27,D29,D31,D33,D35)</f>
        <v>161802.70000000001</v>
      </c>
      <c r="E37" s="9">
        <f>SUM(E21,E23,E25,E27,E29,E31,E33,E35)</f>
        <v>43459.3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0</v>
      </c>
      <c r="G38" s="82">
        <v>0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-1639.1999999999998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164820.39999999997</v>
      </c>
      <c r="L40" s="2"/>
      <c r="M40" s="73" t="s">
        <v>29</v>
      </c>
      <c r="N40" s="74">
        <f>SUM(N39,-K40)</f>
        <v>-166459.59999999998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4</v>
      </c>
      <c r="E41" s="22"/>
      <c r="F41" s="23"/>
      <c r="G41" s="22"/>
      <c r="H41" s="23"/>
      <c r="I41" s="23"/>
      <c r="J41" s="69" t="s">
        <v>26</v>
      </c>
      <c r="K41" s="72">
        <f>SUM(D18,D37)</f>
        <v>438179.60000000003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4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7" spans="1:20">
      <c r="D57" s="178"/>
      <c r="E57" s="178" t="s">
        <v>162</v>
      </c>
    </row>
    <row r="58" spans="1:20">
      <c r="D58" s="178" t="s">
        <v>161</v>
      </c>
      <c r="E58" s="189">
        <v>1000</v>
      </c>
      <c r="M58" s="179"/>
      <c r="N58" s="179"/>
    </row>
    <row r="59" spans="1:20">
      <c r="A59" s="33" t="s">
        <v>19</v>
      </c>
      <c r="B59" s="56"/>
      <c r="E59" s="159" t="s">
        <v>78</v>
      </c>
      <c r="F59" s="159" t="s">
        <v>93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4</v>
      </c>
      <c r="E60" s="22"/>
      <c r="F60" s="23"/>
      <c r="G60" s="22"/>
      <c r="H60" s="23"/>
      <c r="I60" s="23"/>
    </row>
    <row r="61" spans="1:20">
      <c r="A61" s="20">
        <f>SUM(B61:C61)</f>
        <v>1851</v>
      </c>
      <c r="B61" s="22">
        <v>0</v>
      </c>
      <c r="C61" s="24">
        <f>SUM(D61:U61)</f>
        <v>1851</v>
      </c>
      <c r="D61" s="27"/>
      <c r="E61" s="175">
        <v>499</v>
      </c>
      <c r="F61" s="176">
        <v>500</v>
      </c>
      <c r="G61" s="176"/>
      <c r="H61" s="176">
        <v>352</v>
      </c>
      <c r="I61" s="176">
        <v>500</v>
      </c>
    </row>
    <row r="62" spans="1:20">
      <c r="A62" s="20"/>
      <c r="B62" s="22"/>
      <c r="C62" s="22"/>
      <c r="D62" s="174" t="s">
        <v>78</v>
      </c>
      <c r="E62" s="26"/>
      <c r="F62" s="26"/>
      <c r="G62" s="26"/>
      <c r="H62" s="26"/>
      <c r="I62" s="26"/>
      <c r="Q62" s="151"/>
    </row>
    <row r="63" spans="1:20">
      <c r="A63" s="20">
        <f>SUM(B63:C63)</f>
        <v>-986.79999999999973</v>
      </c>
      <c r="B63" s="22">
        <v>0</v>
      </c>
      <c r="C63" s="24">
        <f>SUM(D63:U63)</f>
        <v>-986.79999999999973</v>
      </c>
      <c r="D63" s="27"/>
      <c r="E63" s="186">
        <v>500</v>
      </c>
      <c r="F63" s="186">
        <v>486</v>
      </c>
      <c r="G63" s="186">
        <v>359</v>
      </c>
      <c r="H63" s="186">
        <v>500</v>
      </c>
      <c r="I63" s="186">
        <v>10</v>
      </c>
      <c r="J63" s="187">
        <v>11</v>
      </c>
      <c r="K63" s="187">
        <v>489</v>
      </c>
      <c r="L63" s="187">
        <v>372.3</v>
      </c>
      <c r="M63" s="187">
        <v>-3714.1</v>
      </c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93</v>
      </c>
      <c r="E64" s="26"/>
      <c r="F64" s="26"/>
      <c r="G64" s="26"/>
      <c r="H64" s="26"/>
      <c r="I64" s="143"/>
      <c r="J64" s="45"/>
    </row>
    <row r="65" spans="1:13">
      <c r="A65" s="20">
        <f>SUM(B65:C65)</f>
        <v>-2503.4</v>
      </c>
      <c r="B65" s="22">
        <v>0</v>
      </c>
      <c r="C65" s="24">
        <f>SUM(D65:U65)</f>
        <v>-2503.4</v>
      </c>
      <c r="D65" s="28"/>
      <c r="E65" s="185">
        <v>130</v>
      </c>
      <c r="F65" s="185">
        <v>402</v>
      </c>
      <c r="G65" s="185"/>
      <c r="H65" s="185">
        <v>-3035.4</v>
      </c>
      <c r="I65" s="185"/>
    </row>
    <row r="66" spans="1:13">
      <c r="A66" s="21">
        <f>SUM(A61,A63,A65)</f>
        <v>-1639.1999999999998</v>
      </c>
      <c r="B66" s="22">
        <f>SUM(B61,B63,B65)</f>
        <v>0</v>
      </c>
      <c r="C66" s="22">
        <f>SUM(C61,C63,C65)</f>
        <v>-1639.1999999999998</v>
      </c>
      <c r="D66" s="167" t="s">
        <v>108</v>
      </c>
      <c r="E66" s="143" t="s">
        <v>166</v>
      </c>
      <c r="F66" s="143"/>
      <c r="G66" s="190" t="s">
        <v>167</v>
      </c>
      <c r="H66" s="26"/>
      <c r="I66" s="26"/>
    </row>
    <row r="67" spans="1:13">
      <c r="C67" s="173">
        <f>SUM(E67:M67)</f>
        <v>0</v>
      </c>
      <c r="D67" s="178" t="s">
        <v>121</v>
      </c>
      <c r="E67" s="173"/>
      <c r="F67" s="173"/>
      <c r="G67" s="173"/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0</v>
      </c>
      <c r="D68" s="178" t="s">
        <v>120</v>
      </c>
      <c r="E68" s="173"/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0</v>
      </c>
      <c r="D69" s="14" t="s">
        <v>118</v>
      </c>
      <c r="E69" s="172"/>
      <c r="F69" s="172"/>
      <c r="G69" s="172"/>
      <c r="H69" s="172"/>
      <c r="I69" s="172"/>
    </row>
    <row r="70" spans="1:13">
      <c r="A70" s="83"/>
      <c r="B70" s="69"/>
      <c r="C70" s="172">
        <f>SUM(E70:M70)</f>
        <v>0</v>
      </c>
      <c r="D70" s="14" t="s">
        <v>119</v>
      </c>
      <c r="E70" s="172"/>
      <c r="F70" s="172"/>
      <c r="G70" s="172"/>
      <c r="H70" s="172"/>
      <c r="I70" s="172"/>
    </row>
    <row r="71" spans="1:13">
      <c r="A71" s="83"/>
      <c r="B71" s="69"/>
      <c r="C71" s="172">
        <f>SUM(E71:V71)</f>
        <v>0</v>
      </c>
      <c r="D71" s="14" t="s">
        <v>136</v>
      </c>
      <c r="E71" s="172"/>
      <c r="F71" s="172"/>
      <c r="G71" s="172"/>
      <c r="H71" s="172"/>
      <c r="I71" s="172"/>
    </row>
    <row r="72" spans="1:13">
      <c r="A72" s="182" t="s">
        <v>129</v>
      </c>
      <c r="B72" s="173">
        <f>SUM(C67:C71)</f>
        <v>0</v>
      </c>
      <c r="C72" s="172"/>
      <c r="D72" s="172"/>
      <c r="E72" s="172"/>
      <c r="F72" s="172"/>
      <c r="G72" s="172"/>
      <c r="H72" s="172"/>
      <c r="I72" s="172"/>
    </row>
    <row r="73" spans="1:13" ht="115.5" customHeight="1">
      <c r="D73" s="180" t="s">
        <v>47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79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83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47</v>
      </c>
      <c r="E87" s="1" t="s">
        <v>86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82</v>
      </c>
    </row>
    <row r="114" spans="3:6">
      <c r="C114" s="1" t="s">
        <v>142</v>
      </c>
      <c r="D114" s="1">
        <v>5</v>
      </c>
      <c r="E114" s="1">
        <v>25</v>
      </c>
      <c r="F114" s="1">
        <v>25000</v>
      </c>
    </row>
    <row r="115" spans="3:6">
      <c r="C115" s="1" t="s">
        <v>140</v>
      </c>
      <c r="D115" s="1">
        <v>5</v>
      </c>
      <c r="E115" s="1">
        <v>24</v>
      </c>
      <c r="F115" s="1">
        <v>17000</v>
      </c>
    </row>
    <row r="116" spans="3:6">
      <c r="C116" s="1" t="s">
        <v>80</v>
      </c>
      <c r="D116" s="1">
        <v>5</v>
      </c>
      <c r="E116" s="1">
        <v>25</v>
      </c>
      <c r="F116" s="1">
        <v>31000</v>
      </c>
    </row>
    <row r="117" spans="3:6">
      <c r="C117" s="1" t="s">
        <v>146</v>
      </c>
      <c r="D117" s="1">
        <v>5</v>
      </c>
    </row>
    <row r="121" spans="3:6">
      <c r="C121" s="1" t="s">
        <v>42</v>
      </c>
      <c r="D121" s="1">
        <v>21</v>
      </c>
    </row>
    <row r="122" spans="3:6">
      <c r="C122" s="1" t="s">
        <v>144</v>
      </c>
      <c r="D122" s="1">
        <v>20</v>
      </c>
    </row>
    <row r="123" spans="3:6">
      <c r="C123" s="1" t="s">
        <v>82</v>
      </c>
      <c r="D123" s="1">
        <v>21</v>
      </c>
    </row>
  </sheetData>
  <phoneticPr fontId="2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25"/>
  <sheetViews>
    <sheetView tabSelected="1" zoomScaleNormal="100" zoomScaleSheetLayoutView="100" workbookViewId="0">
      <pane xSplit="1" ySplit="1" topLeftCell="B41" activePane="bottomRight" state="frozen"/>
      <selection pane="topRight" activeCell="B1" sqref="B1"/>
      <selection pane="bottomLeft" activeCell="A2" sqref="A2"/>
      <selection pane="bottomRight" activeCell="K66" sqref="K65:K66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1.62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4" width="9.875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83" t="s">
        <v>137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5"/>
      <c r="I1" s="19" t="s">
        <v>95</v>
      </c>
      <c r="J1" s="19" t="s">
        <v>95</v>
      </c>
      <c r="K1" s="19" t="s">
        <v>95</v>
      </c>
      <c r="L1" s="165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>
        <v>96258</v>
      </c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46</v>
      </c>
      <c r="B3" s="93">
        <v>25000</v>
      </c>
      <c r="C3" s="94">
        <v>8766</v>
      </c>
      <c r="D3" s="94">
        <f>B3-C3-E3</f>
        <v>16234</v>
      </c>
      <c r="E3" s="94">
        <f>SUM(F3:BE3)</f>
        <v>0</v>
      </c>
      <c r="F3" s="95"/>
      <c r="G3" s="95"/>
      <c r="H3" s="95"/>
      <c r="I3" s="95"/>
      <c r="J3" s="95"/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87</v>
      </c>
      <c r="C4" s="4"/>
      <c r="D4" s="4"/>
      <c r="E4" s="4"/>
      <c r="F4" s="155" t="s">
        <v>89</v>
      </c>
      <c r="G4" s="30"/>
      <c r="H4" s="30"/>
      <c r="I4" s="30" t="s">
        <v>88</v>
      </c>
      <c r="J4" s="19" t="s">
        <v>94</v>
      </c>
      <c r="K4" s="30" t="s">
        <v>77</v>
      </c>
      <c r="L4" s="30" t="s">
        <v>77</v>
      </c>
      <c r="M4" s="30" t="s">
        <v>77</v>
      </c>
      <c r="N4" s="30"/>
      <c r="O4" s="30" t="s">
        <v>77</v>
      </c>
      <c r="P4" s="30"/>
      <c r="Q4" s="155" t="s">
        <v>89</v>
      </c>
      <c r="R4" s="30"/>
      <c r="S4" s="155" t="s">
        <v>89</v>
      </c>
      <c r="T4" s="30"/>
      <c r="U4" s="155" t="s">
        <v>89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73</v>
      </c>
      <c r="B5" s="93">
        <v>8000</v>
      </c>
      <c r="C5" s="94">
        <v>0</v>
      </c>
      <c r="D5" s="93">
        <f>B5-C5-E5</f>
        <v>276.69999999999982</v>
      </c>
      <c r="E5" s="94">
        <f>SUM(F5:BE5)</f>
        <v>7723.3</v>
      </c>
      <c r="F5" s="95">
        <v>4800</v>
      </c>
      <c r="G5" s="95">
        <v>395.3</v>
      </c>
      <c r="H5" s="95">
        <v>328</v>
      </c>
      <c r="I5" s="95">
        <v>2200</v>
      </c>
      <c r="J5" s="95"/>
      <c r="K5" s="95"/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>
        <v>28</v>
      </c>
      <c r="B6" s="77"/>
      <c r="C6" s="4"/>
      <c r="D6" s="4"/>
      <c r="E6" s="4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9</v>
      </c>
      <c r="B7" s="161">
        <v>148000</v>
      </c>
      <c r="C7" s="160">
        <v>0</v>
      </c>
      <c r="D7" s="93">
        <f>B7-C7-E7</f>
        <v>141943.4</v>
      </c>
      <c r="E7" s="94">
        <f>SUM(F7:BE7)</f>
        <v>6056.6</v>
      </c>
      <c r="F7" s="95">
        <v>5600</v>
      </c>
      <c r="G7" s="95">
        <v>98</v>
      </c>
      <c r="H7" s="95">
        <v>358.6</v>
      </c>
      <c r="I7" s="95"/>
      <c r="J7" s="95"/>
      <c r="K7" s="95"/>
      <c r="L7" s="95"/>
      <c r="M7" s="95"/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4"/>
      <c r="C8" s="4"/>
      <c r="D8" s="4"/>
      <c r="E8" s="4"/>
      <c r="F8" s="30"/>
      <c r="G8" s="30"/>
      <c r="H8" s="30">
        <v>3</v>
      </c>
      <c r="I8" s="30"/>
      <c r="J8" s="30"/>
      <c r="K8" s="30">
        <v>6</v>
      </c>
      <c r="L8" s="30"/>
      <c r="M8" s="30"/>
      <c r="N8" s="30">
        <v>9</v>
      </c>
      <c r="O8" s="19" t="s">
        <v>72</v>
      </c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150</v>
      </c>
      <c r="B9" s="93">
        <v>70000</v>
      </c>
      <c r="C9" s="94">
        <v>0</v>
      </c>
      <c r="D9" s="93">
        <f>B9-C9-E9</f>
        <v>62299</v>
      </c>
      <c r="E9" s="94">
        <f>SUM(F9:BE9)</f>
        <v>7701</v>
      </c>
      <c r="F9" s="95">
        <v>4450</v>
      </c>
      <c r="G9" s="95">
        <v>429</v>
      </c>
      <c r="H9" s="95">
        <v>300</v>
      </c>
      <c r="I9" s="95">
        <v>332</v>
      </c>
      <c r="J9" s="95">
        <v>473</v>
      </c>
      <c r="K9" s="95">
        <v>289</v>
      </c>
      <c r="L9" s="95">
        <v>358</v>
      </c>
      <c r="M9" s="98">
        <v>287</v>
      </c>
      <c r="N9" s="95">
        <v>446</v>
      </c>
      <c r="O9" s="95">
        <v>337</v>
      </c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29</v>
      </c>
      <c r="B10" s="77"/>
      <c r="C10" s="94"/>
      <c r="D10" s="4"/>
      <c r="E10" s="4"/>
      <c r="F10" s="30"/>
      <c r="G10" s="30">
        <v>7986</v>
      </c>
      <c r="H10" s="30"/>
      <c r="I10" s="30"/>
      <c r="J10" s="30">
        <v>819</v>
      </c>
      <c r="K10" s="30"/>
      <c r="L10" s="30"/>
      <c r="M10" s="30"/>
      <c r="N10" s="30">
        <v>7994</v>
      </c>
      <c r="O10" s="30"/>
      <c r="P10" s="30"/>
      <c r="Q10" s="30">
        <v>801</v>
      </c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7" customFormat="1">
      <c r="A11" s="132" t="s">
        <v>10</v>
      </c>
      <c r="B11" s="111">
        <v>63000</v>
      </c>
      <c r="C11" s="112">
        <v>0</v>
      </c>
      <c r="D11" s="111">
        <f>B11-C11-E11</f>
        <v>58379.8</v>
      </c>
      <c r="E11" s="112">
        <f>SUM(F11:BE11)</f>
        <v>4620.2</v>
      </c>
      <c r="F11" s="133">
        <v>499</v>
      </c>
      <c r="G11" s="134">
        <v>287</v>
      </c>
      <c r="H11" s="133">
        <v>259</v>
      </c>
      <c r="I11" s="134">
        <v>388</v>
      </c>
      <c r="J11" s="134">
        <v>387</v>
      </c>
      <c r="K11" s="134">
        <v>398</v>
      </c>
      <c r="L11" s="134">
        <v>286.2</v>
      </c>
      <c r="M11" s="134">
        <v>372</v>
      </c>
      <c r="N11" s="134">
        <v>500</v>
      </c>
      <c r="O11" s="134">
        <v>286</v>
      </c>
      <c r="P11" s="133">
        <v>500</v>
      </c>
      <c r="Q11" s="133">
        <v>359</v>
      </c>
      <c r="R11" s="133">
        <v>99</v>
      </c>
      <c r="S11" s="133"/>
      <c r="T11" s="133"/>
      <c r="U11" s="133"/>
      <c r="V11" s="133"/>
      <c r="W11" s="133"/>
      <c r="X11" s="133"/>
      <c r="Y11" s="133"/>
      <c r="Z11" s="135"/>
      <c r="AA11" s="136"/>
      <c r="AB11" s="136"/>
      <c r="AC11" s="136"/>
      <c r="AD11" s="136"/>
      <c r="AE11" s="136"/>
      <c r="AF11" s="136"/>
      <c r="AG11" s="136"/>
      <c r="AH11" s="136"/>
      <c r="AI11" s="136"/>
      <c r="AJ11" s="136"/>
      <c r="AK11" s="136"/>
      <c r="AL11" s="136"/>
      <c r="AM11" s="136"/>
      <c r="AN11" s="136"/>
      <c r="AO11" s="136"/>
      <c r="AP11" s="136"/>
      <c r="AQ11" s="136"/>
      <c r="AR11" s="136"/>
      <c r="AS11" s="136"/>
      <c r="AT11" s="136"/>
      <c r="AU11" s="136"/>
      <c r="AV11" s="136"/>
      <c r="AW11" s="136"/>
      <c r="AX11" s="136"/>
      <c r="AY11" s="136"/>
      <c r="AZ11" s="136"/>
    </row>
    <row r="12" spans="1:52">
      <c r="A12" s="13">
        <v>28</v>
      </c>
      <c r="B12" s="13"/>
      <c r="C12" s="4"/>
      <c r="D12" s="4"/>
      <c r="E12" s="4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44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0" customFormat="1">
      <c r="A13" s="145" t="s">
        <v>45</v>
      </c>
      <c r="B13" s="127">
        <v>21000</v>
      </c>
      <c r="C13" s="128">
        <v>0</v>
      </c>
      <c r="D13" s="128">
        <f>B13-C13-E13</f>
        <v>15936.8</v>
      </c>
      <c r="E13" s="128">
        <f>SUM(F13:BE13)</f>
        <v>5063.2</v>
      </c>
      <c r="F13" s="129">
        <v>485</v>
      </c>
      <c r="G13" s="129">
        <v>477</v>
      </c>
      <c r="H13" s="129">
        <v>459.2</v>
      </c>
      <c r="I13" s="129">
        <v>439</v>
      </c>
      <c r="J13" s="129">
        <v>482</v>
      </c>
      <c r="K13" s="129">
        <v>483</v>
      </c>
      <c r="L13" s="129">
        <v>486</v>
      </c>
      <c r="M13" s="129">
        <v>336</v>
      </c>
      <c r="N13" s="129">
        <v>311</v>
      </c>
      <c r="O13" s="129">
        <v>328</v>
      </c>
      <c r="P13" s="129">
        <v>489</v>
      </c>
      <c r="Q13" s="129">
        <v>288</v>
      </c>
      <c r="R13" s="129"/>
      <c r="S13" s="129"/>
      <c r="T13" s="129"/>
      <c r="U13" s="129"/>
      <c r="V13" s="129"/>
      <c r="W13" s="129"/>
      <c r="X13" s="129"/>
      <c r="Y13" s="129"/>
      <c r="Z13" s="138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</row>
    <row r="14" spans="1:52">
      <c r="A14" s="144">
        <v>30</v>
      </c>
      <c r="B14" s="77">
        <v>9644</v>
      </c>
      <c r="C14" s="46"/>
      <c r="D14" s="13"/>
      <c r="E14" s="36" t="s">
        <v>63</v>
      </c>
      <c r="F14" s="30"/>
      <c r="G14" s="76"/>
      <c r="H14" s="149" t="s">
        <v>49</v>
      </c>
      <c r="I14" s="155" t="s">
        <v>70</v>
      </c>
      <c r="J14" s="164" t="s">
        <v>92</v>
      </c>
      <c r="K14" s="76">
        <v>6</v>
      </c>
      <c r="L14" s="76">
        <v>7</v>
      </c>
      <c r="M14" s="30">
        <v>8</v>
      </c>
      <c r="N14" s="30">
        <v>9</v>
      </c>
      <c r="O14" s="155" t="s">
        <v>70</v>
      </c>
      <c r="P14" s="155" t="s">
        <v>70</v>
      </c>
      <c r="Q14" s="163" t="s">
        <v>91</v>
      </c>
      <c r="R14" s="163" t="s">
        <v>92</v>
      </c>
      <c r="S14" s="163"/>
      <c r="T14" s="163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02" customFormat="1">
      <c r="A15" s="99" t="s">
        <v>20</v>
      </c>
      <c r="B15" s="93">
        <v>17000</v>
      </c>
      <c r="C15" s="128">
        <v>0</v>
      </c>
      <c r="D15" s="94">
        <f>B15-C15-E15</f>
        <v>11625</v>
      </c>
      <c r="E15" s="94">
        <f>SUM(F15:BE15)</f>
        <v>5375</v>
      </c>
      <c r="F15" s="95">
        <v>4500</v>
      </c>
      <c r="G15" s="100">
        <v>875</v>
      </c>
      <c r="H15" s="100"/>
      <c r="I15" s="100"/>
      <c r="J15" s="100"/>
      <c r="K15" s="100"/>
      <c r="L15" s="100"/>
      <c r="M15" s="100"/>
      <c r="N15" s="100"/>
      <c r="O15" s="100"/>
      <c r="P15" s="100"/>
      <c r="Q15" s="100"/>
      <c r="R15" s="100"/>
      <c r="S15" s="100"/>
      <c r="T15" s="100"/>
      <c r="U15" s="100"/>
      <c r="V15" s="100"/>
      <c r="W15" s="100"/>
      <c r="X15" s="100"/>
      <c r="Y15" s="100"/>
      <c r="Z15" s="100"/>
      <c r="AA15" s="100"/>
      <c r="AB15" s="100"/>
      <c r="AC15" s="100"/>
      <c r="AD15" s="100"/>
      <c r="AE15" s="100"/>
      <c r="AF15" s="101"/>
      <c r="AG15" s="101"/>
      <c r="AH15" s="101"/>
      <c r="AI15" s="101"/>
      <c r="AJ15" s="101"/>
      <c r="AK15" s="101"/>
      <c r="AL15" s="101"/>
      <c r="AM15" s="101"/>
      <c r="AN15" s="101"/>
      <c r="AO15" s="101"/>
      <c r="AP15" s="101"/>
      <c r="AQ15" s="101"/>
      <c r="AR15" s="101"/>
      <c r="AS15" s="101"/>
      <c r="AT15" s="101"/>
      <c r="AU15" s="101"/>
      <c r="AV15" s="101"/>
      <c r="AW15" s="101"/>
      <c r="AX15" s="101"/>
      <c r="AY15" s="101"/>
      <c r="AZ15" s="101"/>
    </row>
    <row r="16" spans="1:52" s="60" customFormat="1">
      <c r="A16" s="13">
        <v>30</v>
      </c>
      <c r="B16" s="77"/>
      <c r="C16" s="57"/>
      <c r="D16" s="58"/>
      <c r="E16" s="58"/>
      <c r="F16" s="157"/>
      <c r="G16" s="157"/>
      <c r="H16" s="157"/>
      <c r="I16" s="157"/>
      <c r="J16" s="157"/>
      <c r="K16" s="157">
        <v>1</v>
      </c>
      <c r="L16" s="157" t="s">
        <v>113</v>
      </c>
      <c r="M16" s="157">
        <v>2</v>
      </c>
      <c r="N16" s="157"/>
      <c r="O16" s="157" t="s">
        <v>76</v>
      </c>
      <c r="P16" s="157"/>
      <c r="Q16" s="157"/>
      <c r="R16" s="157"/>
      <c r="S16" s="157"/>
      <c r="T16" s="157"/>
      <c r="U16" s="157"/>
      <c r="V16" s="157"/>
      <c r="W16" s="58"/>
      <c r="X16" s="58"/>
      <c r="Y16" s="58"/>
      <c r="Z16" s="58"/>
      <c r="AA16" s="58"/>
      <c r="AB16" s="58"/>
      <c r="AC16" s="59"/>
      <c r="AD16" s="59"/>
      <c r="AE16" s="59"/>
      <c r="AF16" s="59"/>
      <c r="AG16" s="59"/>
      <c r="AH16" s="59"/>
      <c r="AI16" s="59"/>
      <c r="AJ16" s="59"/>
      <c r="AK16" s="59"/>
      <c r="AL16" s="59"/>
      <c r="AM16" s="59"/>
      <c r="AN16" s="59"/>
      <c r="AO16" s="59"/>
      <c r="AP16" s="59"/>
      <c r="AQ16" s="59"/>
      <c r="AR16" s="59"/>
      <c r="AS16" s="59"/>
      <c r="AT16" s="59"/>
      <c r="AU16" s="59"/>
      <c r="AV16" s="59"/>
      <c r="AW16" s="59"/>
      <c r="AX16" s="59"/>
      <c r="AY16" s="59"/>
      <c r="AZ16" s="59"/>
    </row>
    <row r="17" spans="1:52" s="67" customFormat="1">
      <c r="A17" s="62" t="s">
        <v>24</v>
      </c>
      <c r="B17" s="63">
        <v>10000</v>
      </c>
      <c r="C17" s="128">
        <v>0</v>
      </c>
      <c r="D17" s="63">
        <f>B17-C17-E17</f>
        <v>4500</v>
      </c>
      <c r="E17" s="64">
        <f>SUM(F17:BE17)</f>
        <v>5500</v>
      </c>
      <c r="F17" s="65">
        <v>5500</v>
      </c>
      <c r="G17" s="65"/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  <c r="T17" s="65"/>
      <c r="U17" s="65"/>
      <c r="V17" s="65"/>
      <c r="W17" s="65"/>
      <c r="X17" s="65"/>
      <c r="Y17" s="65"/>
      <c r="Z17" s="66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</row>
    <row r="18" spans="1:52" s="8" customFormat="1">
      <c r="A18" s="13">
        <v>30</v>
      </c>
      <c r="B18" s="10">
        <f>SUM(B3,B5,B7,B9,B11,B13,B15,B17)</f>
        <v>362000</v>
      </c>
      <c r="C18" s="61">
        <f>SUM(C3,C5,C7,C9,C11,C13,C15,C17)</f>
        <v>8766</v>
      </c>
      <c r="D18" s="6">
        <f>SUM(D3,D5,D7,D9,D11,D13,D15,D17)</f>
        <v>311194.7</v>
      </c>
      <c r="E18" s="6">
        <f>SUM(E3,E5,E7,E9,E11,E13,E15,E17)</f>
        <v>42039.3</v>
      </c>
      <c r="F18" s="6">
        <v>1</v>
      </c>
      <c r="G18" s="90" t="s">
        <v>58</v>
      </c>
      <c r="H18" s="90" t="s">
        <v>59</v>
      </c>
      <c r="I18" s="90" t="s">
        <v>60</v>
      </c>
      <c r="J18" s="90" t="s">
        <v>61</v>
      </c>
      <c r="K18" s="90" t="s">
        <v>62</v>
      </c>
      <c r="L18" s="90"/>
      <c r="M18" s="90"/>
      <c r="N18" s="90"/>
      <c r="O18" s="90"/>
      <c r="P18" s="90"/>
      <c r="Q18" s="90"/>
      <c r="R18" s="90"/>
      <c r="S18" s="90"/>
      <c r="T18" s="90"/>
      <c r="U18" s="90"/>
      <c r="V18" s="6"/>
      <c r="W18" s="6"/>
      <c r="X18" s="6"/>
      <c r="Y18" s="6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  <c r="AN18" s="9"/>
      <c r="AO18" s="9"/>
      <c r="AP18" s="9"/>
      <c r="AQ18" s="9"/>
      <c r="AR18" s="9"/>
      <c r="AS18" s="9"/>
      <c r="AT18" s="9"/>
      <c r="AU18" s="9"/>
      <c r="AV18" s="9"/>
      <c r="AW18" s="9"/>
      <c r="AX18" s="9"/>
      <c r="AY18" s="9"/>
      <c r="AZ18" s="9"/>
    </row>
    <row r="19" spans="1:52" s="54" customFormat="1">
      <c r="A19" s="48" t="s">
        <v>17</v>
      </c>
      <c r="B19" s="49">
        <v>30000</v>
      </c>
      <c r="C19" s="50"/>
      <c r="D19" s="50">
        <f>B19-C19-E19</f>
        <v>30000</v>
      </c>
      <c r="E19" s="50">
        <f>SUM(F19:BE19)</f>
        <v>0</v>
      </c>
      <c r="F19" s="51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51"/>
      <c r="R19" s="51"/>
      <c r="S19" s="51"/>
      <c r="T19" s="51"/>
      <c r="U19" s="51"/>
      <c r="V19" s="52"/>
      <c r="W19" s="52"/>
      <c r="X19" s="51"/>
      <c r="Y19" s="51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</row>
    <row r="20" spans="1:52" s="54" customFormat="1">
      <c r="A20" s="48" t="s">
        <v>18</v>
      </c>
      <c r="B20" s="49">
        <v>14</v>
      </c>
      <c r="C20" s="55"/>
      <c r="D20" s="55"/>
      <c r="E20" s="55"/>
      <c r="F20" s="49"/>
      <c r="G20" s="76"/>
      <c r="H20" s="76"/>
      <c r="I20" s="76"/>
      <c r="J20" s="76"/>
      <c r="K20" s="79"/>
      <c r="L20" s="80"/>
      <c r="M20" s="76"/>
      <c r="N20" s="75"/>
      <c r="O20" s="76"/>
      <c r="P20" s="76"/>
      <c r="Q20" s="49"/>
      <c r="R20" s="51"/>
      <c r="S20" s="51"/>
      <c r="T20" s="51"/>
      <c r="U20" s="51"/>
      <c r="V20" s="51"/>
      <c r="W20" s="51"/>
      <c r="X20" s="51"/>
      <c r="Y20" s="51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</row>
    <row r="21" spans="1:52" s="102" customFormat="1">
      <c r="A21" s="99" t="s">
        <v>40</v>
      </c>
      <c r="B21" s="93">
        <v>27000</v>
      </c>
      <c r="C21" s="153">
        <f>SUM(D22,E22:F22)</f>
        <v>14796</v>
      </c>
      <c r="D21" s="103">
        <f>B21-C21-E21</f>
        <v>9911.1</v>
      </c>
      <c r="E21" s="93">
        <f>SUM(F21:BE21)</f>
        <v>2292.9</v>
      </c>
      <c r="F21" s="100">
        <v>385</v>
      </c>
      <c r="G21" s="100">
        <v>1000</v>
      </c>
      <c r="H21" s="100">
        <v>356.7</v>
      </c>
      <c r="I21" s="100">
        <v>180</v>
      </c>
      <c r="J21" s="100">
        <v>371.2</v>
      </c>
      <c r="K21" s="100"/>
      <c r="L21" s="100"/>
      <c r="M21" s="100"/>
      <c r="N21" s="100"/>
      <c r="O21" s="100"/>
      <c r="P21" s="95"/>
      <c r="Q21" s="100"/>
      <c r="R21" s="100"/>
      <c r="S21" s="100"/>
      <c r="T21" s="93"/>
      <c r="U21" s="93"/>
      <c r="V21" s="93"/>
      <c r="W21" s="93"/>
      <c r="X21" s="93"/>
      <c r="Y21" s="93"/>
      <c r="Z21" s="101"/>
      <c r="AA21" s="101"/>
      <c r="AB21" s="101"/>
      <c r="AC21" s="101"/>
      <c r="AD21" s="101"/>
      <c r="AE21" s="101"/>
      <c r="AF21" s="101"/>
      <c r="AG21" s="101"/>
      <c r="AH21" s="101"/>
      <c r="AI21" s="101"/>
      <c r="AJ21" s="101"/>
      <c r="AK21" s="101"/>
      <c r="AL21" s="101"/>
      <c r="AM21" s="101"/>
      <c r="AN21" s="101"/>
      <c r="AO21" s="101"/>
      <c r="AP21" s="101"/>
      <c r="AQ21" s="101"/>
      <c r="AR21" s="101"/>
      <c r="AS21" s="101"/>
      <c r="AT21" s="101"/>
      <c r="AU21" s="101"/>
      <c r="AV21" s="101"/>
      <c r="AW21" s="101"/>
      <c r="AX21" s="101"/>
      <c r="AY21" s="101"/>
      <c r="AZ21" s="101"/>
    </row>
    <row r="22" spans="1:52">
      <c r="A22" s="19" t="s">
        <v>31</v>
      </c>
      <c r="B22" s="29" t="s">
        <v>110</v>
      </c>
      <c r="C22" s="154" t="s">
        <v>69</v>
      </c>
      <c r="D22" s="82">
        <v>36</v>
      </c>
      <c r="E22" s="82">
        <v>14760</v>
      </c>
      <c r="F22" s="82">
        <v>0</v>
      </c>
      <c r="G22" s="155"/>
      <c r="H22" s="155"/>
      <c r="I22" s="155"/>
      <c r="J22" s="155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9" customFormat="1">
      <c r="A23" s="104" t="s">
        <v>41</v>
      </c>
      <c r="B23" s="105">
        <v>31000</v>
      </c>
      <c r="C23" s="140">
        <v>16495</v>
      </c>
      <c r="D23" s="106">
        <f>B23-C23-E23</f>
        <v>623.70000000000073</v>
      </c>
      <c r="E23" s="105">
        <f>SUM(F23:BE23)</f>
        <v>13881.3</v>
      </c>
      <c r="F23" s="107">
        <v>12470</v>
      </c>
      <c r="G23" s="107">
        <v>411.3</v>
      </c>
      <c r="H23" s="107"/>
      <c r="I23" s="107"/>
      <c r="J23" s="107"/>
      <c r="K23" s="107"/>
      <c r="L23" s="107"/>
      <c r="M23" s="107"/>
      <c r="N23" s="107"/>
      <c r="O23" s="107"/>
      <c r="P23" s="107"/>
      <c r="Q23" s="107"/>
      <c r="R23" s="155">
        <v>1000</v>
      </c>
      <c r="S23" s="107"/>
      <c r="T23" s="107"/>
      <c r="U23" s="107"/>
      <c r="V23" s="105"/>
      <c r="W23" s="105"/>
      <c r="X23" s="105"/>
      <c r="Y23" s="105"/>
      <c r="Z23" s="108"/>
      <c r="AA23" s="108"/>
      <c r="AB23" s="108"/>
      <c r="AC23" s="108"/>
      <c r="AD23" s="108"/>
      <c r="AE23" s="108"/>
      <c r="AF23" s="108"/>
      <c r="AG23" s="108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</row>
    <row r="24" spans="1:52">
      <c r="A24" s="19"/>
      <c r="B24" s="13" t="s">
        <v>188</v>
      </c>
      <c r="C24" s="18"/>
      <c r="D24" s="4"/>
      <c r="E24" s="36" t="s">
        <v>124</v>
      </c>
      <c r="F24" s="155" t="s">
        <v>125</v>
      </c>
      <c r="G24" s="30" t="s">
        <v>65</v>
      </c>
      <c r="H24" s="30" t="s">
        <v>66</v>
      </c>
      <c r="I24" s="30" t="s">
        <v>67</v>
      </c>
      <c r="J24" s="155" t="s">
        <v>163</v>
      </c>
      <c r="K24" s="155" t="s">
        <v>164</v>
      </c>
      <c r="L24" s="119" t="s">
        <v>165</v>
      </c>
      <c r="M24" s="119" t="s">
        <v>163</v>
      </c>
      <c r="N24" s="30" t="s">
        <v>65</v>
      </c>
      <c r="O24" s="30" t="s">
        <v>66</v>
      </c>
      <c r="P24" s="30" t="s">
        <v>67</v>
      </c>
      <c r="Q24" s="30"/>
      <c r="R24" s="155" t="s">
        <v>179</v>
      </c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97" customFormat="1">
      <c r="A25" s="92" t="s">
        <v>39</v>
      </c>
      <c r="B25" s="93">
        <v>70000</v>
      </c>
      <c r="C25" s="94">
        <v>15300</v>
      </c>
      <c r="D25" s="94">
        <f>B25-C25-E25</f>
        <v>38553.5</v>
      </c>
      <c r="E25" s="94">
        <f>SUM(F25:BE25)</f>
        <v>16146.500000000002</v>
      </c>
      <c r="F25" s="95">
        <v>13600</v>
      </c>
      <c r="G25" s="98">
        <v>478.2</v>
      </c>
      <c r="H25" s="98">
        <v>499</v>
      </c>
      <c r="I25" s="98">
        <v>214.9</v>
      </c>
      <c r="J25" s="98">
        <v>477.2</v>
      </c>
      <c r="K25" s="98">
        <v>377.2</v>
      </c>
      <c r="L25" s="98">
        <v>500</v>
      </c>
      <c r="M25" s="98"/>
      <c r="N25" s="98"/>
      <c r="O25" s="98"/>
      <c r="P25" s="98"/>
      <c r="Q25" s="98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6"/>
      <c r="AU25" s="96"/>
      <c r="AV25" s="96"/>
      <c r="AW25" s="96"/>
      <c r="AX25" s="96"/>
      <c r="AY25" s="96"/>
      <c r="AZ25" s="96"/>
    </row>
    <row r="26" spans="1:52" s="2" customFormat="1">
      <c r="A26" s="82"/>
      <c r="B26" s="29" t="s">
        <v>185</v>
      </c>
      <c r="C26" s="46" t="s">
        <v>114</v>
      </c>
      <c r="D26" s="3"/>
      <c r="E26" s="3"/>
      <c r="F26" s="30"/>
      <c r="G26" s="30"/>
      <c r="H26" s="30"/>
      <c r="I26" s="30"/>
      <c r="J26" s="30" t="s">
        <v>159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"/>
      <c r="X26" s="3"/>
      <c r="Y26" s="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</row>
    <row r="27" spans="1:52" s="120" customFormat="1">
      <c r="A27" s="116" t="s">
        <v>8</v>
      </c>
      <c r="B27" s="117">
        <v>13000</v>
      </c>
      <c r="C27" s="118">
        <v>0</v>
      </c>
      <c r="D27" s="117">
        <f>B27-C27-E27</f>
        <v>-659.20000000000073</v>
      </c>
      <c r="E27" s="118">
        <f>SUM(F27:BE27)</f>
        <v>13659.2</v>
      </c>
      <c r="F27" s="119">
        <v>7600</v>
      </c>
      <c r="G27" s="119">
        <v>426.2</v>
      </c>
      <c r="H27" s="119"/>
      <c r="I27" s="119"/>
      <c r="J27" s="119"/>
      <c r="K27" s="119"/>
      <c r="L27" s="119"/>
      <c r="M27" s="119"/>
      <c r="N27" s="119">
        <v>352</v>
      </c>
      <c r="O27" s="119">
        <v>289</v>
      </c>
      <c r="P27" s="119">
        <v>37</v>
      </c>
      <c r="Q27" s="119">
        <v>499</v>
      </c>
      <c r="R27" s="119">
        <v>1000</v>
      </c>
      <c r="S27" s="119">
        <v>102</v>
      </c>
      <c r="T27" s="117">
        <v>2368</v>
      </c>
      <c r="U27" s="117">
        <v>986</v>
      </c>
      <c r="V27" s="117"/>
      <c r="W27" s="117"/>
      <c r="X27" s="117"/>
      <c r="Y27" s="117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4"/>
      <c r="AT27" s="24"/>
      <c r="AU27" s="24"/>
      <c r="AV27" s="24"/>
      <c r="AW27" s="24"/>
      <c r="AX27" s="24"/>
      <c r="AY27" s="24"/>
      <c r="AZ27" s="24"/>
    </row>
    <row r="28" spans="1:52">
      <c r="A28" s="5"/>
      <c r="B28" s="29" t="s">
        <v>153</v>
      </c>
      <c r="C28" s="4"/>
      <c r="D28" s="4"/>
      <c r="E28" s="4" t="s">
        <v>152</v>
      </c>
      <c r="F28" s="30"/>
      <c r="G28" s="30"/>
      <c r="H28" s="30"/>
      <c r="I28" s="4"/>
      <c r="J28" s="4"/>
      <c r="K28" s="30"/>
      <c r="L28" s="4"/>
      <c r="M28" s="30"/>
      <c r="N28" s="193" t="s">
        <v>177</v>
      </c>
      <c r="O28" s="192"/>
      <c r="P28" s="193" t="s">
        <v>177</v>
      </c>
      <c r="Q28" s="192"/>
      <c r="R28" s="192" t="s">
        <v>183</v>
      </c>
      <c r="S28" s="193" t="s">
        <v>177</v>
      </c>
      <c r="T28" s="192">
        <v>4812</v>
      </c>
      <c r="U28" s="192"/>
      <c r="V28" s="30"/>
      <c r="W28" s="30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0" customFormat="1">
      <c r="A29" s="116" t="s">
        <v>71</v>
      </c>
      <c r="B29" s="117">
        <v>20000</v>
      </c>
      <c r="C29" s="118">
        <f>SUM(F30,E30)</f>
        <v>0</v>
      </c>
      <c r="D29" s="117">
        <f>B29-C29-E29</f>
        <v>12636.5</v>
      </c>
      <c r="E29" s="118">
        <f>SUM(F29:BE29)</f>
        <v>7363.5</v>
      </c>
      <c r="F29" s="119">
        <v>4550</v>
      </c>
      <c r="G29" s="119">
        <v>497</v>
      </c>
      <c r="H29" s="119">
        <v>375</v>
      </c>
      <c r="I29" s="119">
        <v>500</v>
      </c>
      <c r="J29" s="119">
        <v>968</v>
      </c>
      <c r="K29" s="119">
        <v>473.5</v>
      </c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156" t="s">
        <v>74</v>
      </c>
      <c r="B30" s="29" t="s">
        <v>187</v>
      </c>
      <c r="C30" s="36" t="s">
        <v>75</v>
      </c>
      <c r="D30" s="30"/>
      <c r="E30" s="82">
        <v>0</v>
      </c>
      <c r="F30" s="82">
        <v>0</v>
      </c>
      <c r="G30" s="30"/>
      <c r="H30" s="30"/>
      <c r="I30" s="30"/>
      <c r="J30" s="30" t="s">
        <v>189</v>
      </c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6" customFormat="1">
      <c r="A31" s="121" t="s">
        <v>5</v>
      </c>
      <c r="B31" s="122">
        <v>52000</v>
      </c>
      <c r="C31" s="123">
        <v>5177</v>
      </c>
      <c r="D31" s="123">
        <f>B31-C31-E31</f>
        <v>40234.400000000001</v>
      </c>
      <c r="E31" s="122">
        <f>SUM(F31:BE31)</f>
        <v>6588.6</v>
      </c>
      <c r="F31" s="124">
        <v>3000</v>
      </c>
      <c r="G31" s="124">
        <v>291</v>
      </c>
      <c r="H31" s="124">
        <v>295</v>
      </c>
      <c r="I31" s="124">
        <v>302</v>
      </c>
      <c r="J31" s="124">
        <v>312</v>
      </c>
      <c r="K31" s="124">
        <v>311</v>
      </c>
      <c r="L31" s="124">
        <v>362</v>
      </c>
      <c r="M31" s="124">
        <v>399</v>
      </c>
      <c r="N31" s="124">
        <v>428.3</v>
      </c>
      <c r="O31" s="124">
        <v>477</v>
      </c>
      <c r="P31" s="124">
        <v>411.3</v>
      </c>
      <c r="Q31" s="124"/>
      <c r="R31" s="124"/>
      <c r="S31" s="124"/>
      <c r="T31" s="124"/>
      <c r="U31" s="122"/>
      <c r="V31" s="122"/>
      <c r="W31" s="122"/>
      <c r="X31" s="122"/>
      <c r="Y31" s="122"/>
      <c r="Z31" s="125"/>
      <c r="AA31" s="125"/>
      <c r="AB31" s="125"/>
      <c r="AC31" s="125"/>
      <c r="AD31" s="125"/>
      <c r="AE31" s="125"/>
      <c r="AF31" s="125"/>
      <c r="AG31" s="125"/>
      <c r="AH31" s="125"/>
      <c r="AI31" s="125"/>
      <c r="AJ31" s="125"/>
      <c r="AK31" s="125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</row>
    <row r="32" spans="1:52" ht="15">
      <c r="A32" s="5"/>
      <c r="B32" s="13" t="s">
        <v>168</v>
      </c>
      <c r="C32" s="68"/>
      <c r="D32" s="4"/>
      <c r="E32" s="36" t="s">
        <v>48</v>
      </c>
      <c r="F32" s="30" t="s">
        <v>68</v>
      </c>
      <c r="G32" s="169" t="s">
        <v>112</v>
      </c>
      <c r="H32" s="30"/>
      <c r="I32" s="30" t="s">
        <v>173</v>
      </c>
      <c r="J32" s="30"/>
      <c r="K32" s="30"/>
      <c r="L32" s="30">
        <v>1</v>
      </c>
      <c r="M32" s="30">
        <v>2</v>
      </c>
      <c r="N32" s="30">
        <v>3</v>
      </c>
      <c r="O32" s="30"/>
      <c r="P32" s="169" t="s">
        <v>112</v>
      </c>
      <c r="Q32" s="32"/>
      <c r="R32" s="32"/>
      <c r="S32" s="30"/>
      <c r="T32" s="30"/>
      <c r="U32" s="30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15" customFormat="1">
      <c r="A33" s="110" t="s">
        <v>22</v>
      </c>
      <c r="B33" s="131">
        <f>SUM(A39,-B17)</f>
        <v>10000</v>
      </c>
      <c r="C33" s="112">
        <v>4725</v>
      </c>
      <c r="D33" s="111">
        <f>B33-C33-E33</f>
        <v>-529.39999999999964</v>
      </c>
      <c r="E33" s="111">
        <f>SUM(F33:BE33)</f>
        <v>5804.4</v>
      </c>
      <c r="F33" s="113">
        <v>4600</v>
      </c>
      <c r="G33" s="113">
        <v>363.7</v>
      </c>
      <c r="H33" s="113">
        <v>452</v>
      </c>
      <c r="I33" s="113">
        <v>388.7</v>
      </c>
      <c r="J33" s="113"/>
      <c r="K33" s="113"/>
      <c r="L33" s="113"/>
      <c r="M33" s="113"/>
      <c r="N33" s="113"/>
      <c r="O33" s="113"/>
      <c r="P33" s="113"/>
      <c r="Q33" s="113"/>
      <c r="R33" s="113"/>
      <c r="S33" s="113"/>
      <c r="T33" s="113"/>
      <c r="U33" s="111"/>
      <c r="V33" s="111"/>
      <c r="W33" s="111"/>
      <c r="X33" s="111"/>
      <c r="Y33" s="111"/>
      <c r="Z33" s="111"/>
      <c r="AA33" s="111"/>
      <c r="AB33" s="111"/>
      <c r="AC33" s="111"/>
      <c r="AD33" s="111"/>
      <c r="AE33" s="111"/>
      <c r="AF33" s="111"/>
      <c r="AG33" s="111"/>
      <c r="AH33" s="111"/>
      <c r="AI33" s="111"/>
      <c r="AJ33" s="111"/>
      <c r="AK33" s="111"/>
      <c r="AL33" s="114"/>
      <c r="AM33" s="114"/>
      <c r="AN33" s="114"/>
      <c r="AO33" s="114"/>
      <c r="AP33" s="114"/>
      <c r="AQ33" s="114"/>
      <c r="AR33" s="114"/>
      <c r="AS33" s="114"/>
      <c r="AT33" s="114"/>
      <c r="AU33" s="114"/>
      <c r="AV33" s="114"/>
      <c r="AW33" s="114"/>
      <c r="AX33" s="114"/>
      <c r="AY33" s="114"/>
      <c r="AZ33" s="114"/>
    </row>
    <row r="34" spans="1:52">
      <c r="A34" s="35">
        <v>1105</v>
      </c>
      <c r="B34" s="13" t="s">
        <v>168</v>
      </c>
      <c r="C34" s="29"/>
      <c r="D34" s="106"/>
      <c r="E34" s="36" t="s">
        <v>23</v>
      </c>
      <c r="F34" s="30">
        <v>1</v>
      </c>
      <c r="G34" s="30">
        <v>2</v>
      </c>
      <c r="H34" s="30">
        <v>3</v>
      </c>
      <c r="I34" s="30">
        <v>4</v>
      </c>
      <c r="J34" s="30">
        <v>5</v>
      </c>
      <c r="K34" s="30">
        <v>6</v>
      </c>
      <c r="L34" s="155"/>
      <c r="M34" s="4"/>
      <c r="N34" s="30"/>
      <c r="O34" s="155"/>
      <c r="P34" s="155"/>
      <c r="Q34" s="155"/>
      <c r="R34" s="168"/>
      <c r="S34" s="168"/>
      <c r="T34" s="155"/>
      <c r="U34" s="155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02" customFormat="1">
      <c r="A35" s="99" t="s">
        <v>6</v>
      </c>
      <c r="B35" s="93">
        <v>18000</v>
      </c>
      <c r="C35" s="94">
        <f>SUM(F38,G38)</f>
        <v>3000</v>
      </c>
      <c r="D35" s="93">
        <f>B35-C35-E35</f>
        <v>10583.2</v>
      </c>
      <c r="E35" s="93">
        <f>SUM(F35:BE35)</f>
        <v>4416.8</v>
      </c>
      <c r="F35" s="100">
        <v>498</v>
      </c>
      <c r="G35" s="100">
        <v>489.3</v>
      </c>
      <c r="H35" s="100">
        <v>425.7</v>
      </c>
      <c r="I35" s="100">
        <v>485.2</v>
      </c>
      <c r="J35" s="100">
        <v>352</v>
      </c>
      <c r="K35" s="100">
        <v>397</v>
      </c>
      <c r="L35" s="100">
        <v>487.2</v>
      </c>
      <c r="M35" s="100">
        <v>472.8</v>
      </c>
      <c r="N35" s="100">
        <v>428.3</v>
      </c>
      <c r="O35" s="100">
        <v>381.3</v>
      </c>
      <c r="P35" s="100"/>
      <c r="Q35" s="100"/>
      <c r="R35" s="100"/>
      <c r="S35" s="100"/>
      <c r="T35" s="93"/>
      <c r="U35" s="93"/>
      <c r="V35" s="93"/>
      <c r="W35" s="93"/>
      <c r="X35" s="93"/>
      <c r="Y35" s="93"/>
      <c r="Z35" s="101"/>
      <c r="AA35" s="101"/>
      <c r="AB35" s="101"/>
      <c r="AC35" s="101"/>
      <c r="AD35" s="101"/>
      <c r="AE35" s="101"/>
      <c r="AF35" s="101"/>
      <c r="AG35" s="101"/>
      <c r="AH35" s="101"/>
      <c r="AI35" s="101"/>
      <c r="AJ35" s="101"/>
      <c r="AK35" s="101"/>
      <c r="AL35" s="101"/>
      <c r="AM35" s="101"/>
      <c r="AN35" s="101"/>
      <c r="AO35" s="101"/>
      <c r="AP35" s="101"/>
      <c r="AQ35" s="101"/>
      <c r="AR35" s="101"/>
      <c r="AS35" s="101"/>
      <c r="AT35" s="101"/>
      <c r="AU35" s="101"/>
      <c r="AV35" s="101"/>
      <c r="AW35" s="101"/>
      <c r="AX35" s="101"/>
      <c r="AY35" s="101"/>
      <c r="AZ35" s="101"/>
    </row>
    <row r="36" spans="1:52">
      <c r="A36" s="82" t="s">
        <v>30</v>
      </c>
      <c r="B36" s="19" t="s">
        <v>169</v>
      </c>
      <c r="C36" s="18" t="s">
        <v>31</v>
      </c>
      <c r="D36" s="7"/>
      <c r="E36" s="36" t="s">
        <v>37</v>
      </c>
      <c r="F36" s="30"/>
      <c r="G36" s="30"/>
      <c r="H36" s="13"/>
      <c r="I36" s="36" t="s">
        <v>35</v>
      </c>
      <c r="J36" s="36" t="s">
        <v>35</v>
      </c>
      <c r="K36" s="30"/>
      <c r="L36" s="30"/>
      <c r="M36" s="30"/>
      <c r="N36" s="30"/>
      <c r="O36" s="30"/>
      <c r="P36" s="30"/>
      <c r="Q36" s="30"/>
      <c r="R36" s="30"/>
      <c r="S36" s="30"/>
      <c r="T36" s="4"/>
      <c r="U36" s="4"/>
      <c r="V36" s="4"/>
      <c r="W36" s="4"/>
      <c r="X36" s="4"/>
      <c r="Y36" s="4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8" customFormat="1">
      <c r="A37" s="16" t="s">
        <v>12</v>
      </c>
      <c r="B37" s="11">
        <f>SUM(B21,B23,B25,B27,B29,B31,B33,B35)</f>
        <v>241000</v>
      </c>
      <c r="C37" s="17">
        <f>SUM(C21,C23,C25,C27,C29,C31,C33,C35)</f>
        <v>59493</v>
      </c>
      <c r="D37" s="9">
        <f>SUM(D21,D23,D25,D27,D29,D31,D33,D35)</f>
        <v>111353.8</v>
      </c>
      <c r="E37" s="9">
        <f>SUM(E21,E23,E25,E27,E29,E31,E33,E35)</f>
        <v>70153.2</v>
      </c>
      <c r="F37" s="38"/>
      <c r="G37" s="38"/>
      <c r="H37" s="38"/>
      <c r="I37" s="38"/>
      <c r="J37" s="38"/>
      <c r="K37" s="38"/>
      <c r="L37" s="38"/>
      <c r="M37" s="38"/>
      <c r="N37" s="31"/>
      <c r="O37" s="31"/>
      <c r="P37" s="31"/>
      <c r="Q37" s="31"/>
      <c r="R37" s="31"/>
      <c r="S37" s="31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  <c r="AF37" s="9"/>
      <c r="AG37" s="9"/>
      <c r="AH37" s="9"/>
      <c r="AI37" s="9"/>
      <c r="AJ37" s="9"/>
      <c r="AK37" s="9"/>
      <c r="AL37" s="9"/>
      <c r="AM37" s="9"/>
      <c r="AN37" s="9"/>
      <c r="AO37" s="9"/>
      <c r="AP37" s="9"/>
      <c r="AQ37" s="9"/>
      <c r="AR37" s="9"/>
      <c r="AS37" s="9"/>
      <c r="AT37" s="9"/>
      <c r="AU37" s="9"/>
      <c r="AV37" s="9"/>
      <c r="AW37" s="9"/>
      <c r="AX37" s="9"/>
      <c r="AY37" s="9"/>
      <c r="AZ37" s="9"/>
    </row>
    <row r="38" spans="1:52" s="2" customFormat="1">
      <c r="A38" s="40"/>
      <c r="B38" s="91"/>
      <c r="D38" s="41"/>
      <c r="E38" s="41"/>
      <c r="F38" s="82">
        <v>0</v>
      </c>
      <c r="G38" s="82">
        <v>3000</v>
      </c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</row>
    <row r="39" spans="1:52">
      <c r="A39" s="86">
        <v>20000</v>
      </c>
      <c r="B39" s="87" t="s">
        <v>36</v>
      </c>
      <c r="C39" s="2"/>
      <c r="E39" s="2"/>
      <c r="F39" s="47" t="s">
        <v>42</v>
      </c>
      <c r="G39" s="47" t="s">
        <v>43</v>
      </c>
      <c r="H39" s="2"/>
      <c r="I39" s="2"/>
      <c r="J39" s="69" t="s">
        <v>25</v>
      </c>
      <c r="K39" s="72">
        <f>SUM(B18,B37)</f>
        <v>603000</v>
      </c>
      <c r="L39" s="2"/>
      <c r="M39" s="56" t="s">
        <v>28</v>
      </c>
      <c r="N39" s="72">
        <f>SUM(A47,A56,A66)</f>
        <v>3830</v>
      </c>
      <c r="O39" s="2"/>
    </row>
    <row r="40" spans="1:52">
      <c r="D40" s="165"/>
      <c r="E40" s="19" t="s">
        <v>95</v>
      </c>
      <c r="F40" s="19" t="s">
        <v>95</v>
      </c>
      <c r="G40" s="19" t="s">
        <v>95</v>
      </c>
      <c r="H40" s="165"/>
      <c r="I40" s="2"/>
      <c r="J40" s="69" t="s">
        <v>27</v>
      </c>
      <c r="K40" s="71">
        <f>SUM(K39,-K41)</f>
        <v>180451.5</v>
      </c>
      <c r="L40" s="2"/>
      <c r="M40" s="73" t="s">
        <v>29</v>
      </c>
      <c r="N40" s="74">
        <f>SUM(N39,-K40)</f>
        <v>-176621.5</v>
      </c>
      <c r="O40" s="148" t="s">
        <v>47</v>
      </c>
      <c r="P40" s="78">
        <v>0</v>
      </c>
      <c r="R40"/>
    </row>
    <row r="41" spans="1:52">
      <c r="A41" s="21" t="s">
        <v>13</v>
      </c>
      <c r="B41" s="21" t="s">
        <v>14</v>
      </c>
      <c r="C41" s="21" t="s">
        <v>15</v>
      </c>
      <c r="D41" s="21" t="s">
        <v>16</v>
      </c>
      <c r="E41" s="22"/>
      <c r="F41" s="23"/>
      <c r="G41" s="22"/>
      <c r="H41" s="23"/>
      <c r="I41" s="23"/>
      <c r="J41" s="69" t="s">
        <v>26</v>
      </c>
      <c r="K41" s="72">
        <f>SUM(D18,D37)</f>
        <v>422548.5</v>
      </c>
      <c r="L41" s="2"/>
    </row>
    <row r="42" spans="1:52">
      <c r="A42" s="20">
        <f>SUM(B42:C42)</f>
        <v>0</v>
      </c>
      <c r="B42" s="22">
        <v>0</v>
      </c>
      <c r="C42" s="24">
        <f>SUM(D42:R42)</f>
        <v>0</v>
      </c>
      <c r="D42" s="27"/>
      <c r="E42" s="28"/>
      <c r="F42" s="28"/>
      <c r="G42" s="28"/>
      <c r="H42" s="28"/>
      <c r="I42" s="28"/>
      <c r="J42" s="88"/>
    </row>
    <row r="43" spans="1:52">
      <c r="A43" s="20"/>
      <c r="B43" s="22"/>
      <c r="C43" s="22"/>
      <c r="D43" s="26" t="s">
        <v>138</v>
      </c>
      <c r="E43" s="26"/>
      <c r="F43" s="26"/>
      <c r="G43" s="26"/>
      <c r="H43" s="26"/>
      <c r="I43" s="26"/>
      <c r="J43" s="89"/>
    </row>
    <row r="44" spans="1:52">
      <c r="A44" s="20">
        <f>SUM(B44:C44)</f>
        <v>0</v>
      </c>
      <c r="B44" s="22">
        <v>0</v>
      </c>
      <c r="C44" s="42">
        <f>SUM(D44:R44)</f>
        <v>0</v>
      </c>
      <c r="D44" s="27"/>
      <c r="E44" s="27"/>
      <c r="F44" s="27"/>
      <c r="G44" s="27"/>
      <c r="H44" s="27"/>
      <c r="I44" s="28"/>
      <c r="J44" s="45"/>
      <c r="K44" s="2"/>
    </row>
    <row r="45" spans="1:52">
      <c r="A45" s="20"/>
      <c r="B45" s="22"/>
      <c r="C45" s="22"/>
      <c r="D45" s="26"/>
      <c r="E45" s="26"/>
      <c r="F45" s="26"/>
      <c r="G45" s="26"/>
      <c r="H45" s="26"/>
      <c r="I45" s="26"/>
    </row>
    <row r="46" spans="1:52">
      <c r="A46" s="20">
        <f>SUM(B46:C46)</f>
        <v>0</v>
      </c>
      <c r="B46" s="22">
        <v>0</v>
      </c>
      <c r="C46" s="24">
        <f>SUM(D46:R46)</f>
        <v>0</v>
      </c>
      <c r="D46" s="27"/>
      <c r="E46" s="27"/>
      <c r="F46" s="27"/>
      <c r="G46" s="146"/>
      <c r="H46" s="27"/>
      <c r="I46" s="28"/>
    </row>
    <row r="47" spans="1:52">
      <c r="A47" s="19">
        <f>SUM(A42,A44,A46)</f>
        <v>0</v>
      </c>
      <c r="B47" s="22">
        <f>SUM(B42,B44,B46)</f>
        <v>0</v>
      </c>
      <c r="C47" s="21">
        <f>SUM(C42,C44,C46)</f>
        <v>0</v>
      </c>
      <c r="D47" s="81"/>
      <c r="E47" s="34"/>
      <c r="F47" s="26"/>
      <c r="G47" s="17"/>
      <c r="H47" s="22"/>
      <c r="I47" s="23"/>
      <c r="M47" s="141" t="s">
        <v>44</v>
      </c>
      <c r="P47" s="12"/>
    </row>
    <row r="48" spans="1:52">
      <c r="A48" s="70" t="s">
        <v>34</v>
      </c>
      <c r="D48" s="2"/>
      <c r="E48" s="2"/>
      <c r="F48" s="2"/>
      <c r="G48" s="147"/>
      <c r="I48" s="2"/>
      <c r="M48" s="12">
        <v>20180328</v>
      </c>
      <c r="N48" s="21">
        <v>17</v>
      </c>
    </row>
    <row r="49" spans="1:20">
      <c r="A49" s="33" t="s">
        <v>50</v>
      </c>
      <c r="B49" s="37"/>
      <c r="C49" s="22"/>
      <c r="D49" s="45"/>
      <c r="K49" s="85"/>
      <c r="M49" s="12"/>
      <c r="N49" s="21"/>
    </row>
    <row r="50" spans="1:20">
      <c r="A50" s="21" t="s">
        <v>13</v>
      </c>
      <c r="B50" s="21" t="s">
        <v>14</v>
      </c>
      <c r="C50" s="21" t="s">
        <v>15</v>
      </c>
      <c r="D50" s="21" t="s">
        <v>16</v>
      </c>
      <c r="E50" s="22"/>
      <c r="F50" s="23"/>
      <c r="G50" s="22"/>
      <c r="H50" s="23"/>
      <c r="I50" s="23"/>
    </row>
    <row r="51" spans="1:20">
      <c r="A51" s="20">
        <f>SUM(B51:C51)</f>
        <v>0</v>
      </c>
      <c r="B51" s="22">
        <v>192286.5</v>
      </c>
      <c r="C51" s="24">
        <f>SUM(D51:U51)</f>
        <v>-192286.5</v>
      </c>
      <c r="D51" s="27"/>
      <c r="E51" s="150">
        <v>-192286.5</v>
      </c>
      <c r="F51" s="28"/>
      <c r="G51" s="28"/>
      <c r="H51" s="28"/>
      <c r="I51" s="28"/>
    </row>
    <row r="52" spans="1:20">
      <c r="A52" s="20"/>
      <c r="B52" s="22"/>
      <c r="C52" s="22"/>
      <c r="D52" s="25"/>
      <c r="E52" s="26"/>
      <c r="F52" s="26"/>
      <c r="G52" s="26"/>
      <c r="H52" s="26"/>
      <c r="I52" s="26"/>
    </row>
    <row r="53" spans="1:20">
      <c r="A53" s="20">
        <f>SUM(B53:C53)</f>
        <v>0</v>
      </c>
      <c r="B53" s="22"/>
      <c r="C53" s="24">
        <f>SUM(D53:U53)</f>
        <v>0</v>
      </c>
      <c r="D53" s="139"/>
      <c r="E53" s="27"/>
      <c r="F53" s="28"/>
      <c r="G53" s="27"/>
      <c r="H53" s="28"/>
      <c r="I53" s="28"/>
    </row>
    <row r="54" spans="1:20">
      <c r="A54" s="20"/>
      <c r="B54" s="22"/>
      <c r="C54" s="22"/>
      <c r="D54" s="26"/>
      <c r="E54" s="26"/>
      <c r="F54" s="26"/>
      <c r="G54" s="26"/>
      <c r="H54" s="26"/>
      <c r="I54" s="26"/>
      <c r="J54"/>
      <c r="K54"/>
    </row>
    <row r="55" spans="1:20">
      <c r="A55" s="20">
        <f>SUM(B55:C55)</f>
        <v>0</v>
      </c>
      <c r="B55" s="22">
        <v>0</v>
      </c>
      <c r="C55" s="24">
        <f>SUM(D55:U55)</f>
        <v>0</v>
      </c>
      <c r="D55" s="27"/>
      <c r="E55" s="27"/>
      <c r="F55" s="27"/>
      <c r="G55" s="27"/>
      <c r="H55" s="27"/>
      <c r="I55" s="27"/>
    </row>
    <row r="56" spans="1:20">
      <c r="A56" s="21">
        <f>SUM(A51,A53,A55)</f>
        <v>0</v>
      </c>
      <c r="B56" s="22">
        <f>SUM(B51,B53,B55)</f>
        <v>192286.5</v>
      </c>
      <c r="C56" s="22">
        <f>SUM(C51,C53,C55)</f>
        <v>-192286.5</v>
      </c>
      <c r="D56" s="26"/>
      <c r="E56" s="26"/>
      <c r="F56" s="26"/>
      <c r="G56" s="26"/>
      <c r="H56" s="26"/>
      <c r="I56" s="26"/>
    </row>
    <row r="57" spans="1:20">
      <c r="D57" s="178"/>
      <c r="E57" s="178" t="s">
        <v>162</v>
      </c>
    </row>
    <row r="58" spans="1:20">
      <c r="D58" s="178" t="s">
        <v>161</v>
      </c>
      <c r="E58" s="189">
        <v>1000</v>
      </c>
      <c r="H58" s="191" t="s">
        <v>170</v>
      </c>
      <c r="I58" s="191" t="s">
        <v>171</v>
      </c>
      <c r="M58" s="179"/>
      <c r="N58" s="179"/>
    </row>
    <row r="59" spans="1:20">
      <c r="A59" s="33" t="s">
        <v>19</v>
      </c>
      <c r="B59" s="56"/>
      <c r="E59" s="159" t="s">
        <v>106</v>
      </c>
      <c r="F59" s="159" t="s">
        <v>104</v>
      </c>
      <c r="G59" s="159" t="s">
        <v>108</v>
      </c>
      <c r="H59" s="158"/>
      <c r="I59" s="158"/>
      <c r="J59" s="158"/>
      <c r="K59" s="158"/>
      <c r="L59" s="158"/>
      <c r="M59" s="158"/>
      <c r="N59" s="158"/>
      <c r="O59" s="158"/>
    </row>
    <row r="60" spans="1:20">
      <c r="A60" s="21" t="s">
        <v>13</v>
      </c>
      <c r="B60" s="21" t="s">
        <v>14</v>
      </c>
      <c r="C60" s="21" t="s">
        <v>15</v>
      </c>
      <c r="D60" s="21" t="s">
        <v>16</v>
      </c>
      <c r="E60" s="22"/>
      <c r="F60" s="23"/>
      <c r="G60" s="22"/>
      <c r="H60" s="23"/>
      <c r="I60" s="23"/>
    </row>
    <row r="61" spans="1:20">
      <c r="A61" s="20">
        <f>SUM(B61:C61)</f>
        <v>998</v>
      </c>
      <c r="B61" s="22">
        <v>0</v>
      </c>
      <c r="C61" s="24">
        <f>SUM(D61:U61)</f>
        <v>998</v>
      </c>
      <c r="D61" s="27"/>
      <c r="E61" s="175">
        <v>500</v>
      </c>
      <c r="F61" s="176">
        <v>498</v>
      </c>
      <c r="G61" s="176"/>
      <c r="H61" s="176"/>
      <c r="I61" s="176"/>
    </row>
    <row r="62" spans="1:20">
      <c r="A62" s="20"/>
      <c r="B62" s="22"/>
      <c r="C62" s="22"/>
      <c r="D62" s="174" t="s">
        <v>107</v>
      </c>
      <c r="E62" s="26"/>
      <c r="F62" s="26"/>
      <c r="G62" s="26"/>
      <c r="H62" s="26"/>
      <c r="I62" s="26"/>
      <c r="Q62" s="151"/>
    </row>
    <row r="63" spans="1:20">
      <c r="A63" s="20">
        <f>SUM(B63:C63)</f>
        <v>975.3</v>
      </c>
      <c r="B63" s="22">
        <v>0</v>
      </c>
      <c r="C63" s="24">
        <f>SUM(D63:U63)</f>
        <v>975.3</v>
      </c>
      <c r="D63" s="27"/>
      <c r="E63" s="186">
        <v>18</v>
      </c>
      <c r="F63" s="186">
        <v>477</v>
      </c>
      <c r="G63" s="186">
        <v>381.3</v>
      </c>
      <c r="H63" s="186">
        <v>99</v>
      </c>
      <c r="I63" s="186"/>
      <c r="J63" s="187"/>
      <c r="K63" s="187"/>
      <c r="L63" s="187"/>
      <c r="M63" s="187"/>
      <c r="N63" s="187"/>
      <c r="O63" s="187"/>
      <c r="P63" s="187"/>
      <c r="Q63" s="187"/>
      <c r="R63" s="187"/>
      <c r="S63" s="187"/>
      <c r="T63" s="187"/>
    </row>
    <row r="64" spans="1:20">
      <c r="A64" s="20"/>
      <c r="B64" s="22"/>
      <c r="C64" s="22"/>
      <c r="D64" s="177" t="s">
        <v>105</v>
      </c>
      <c r="E64" s="26"/>
      <c r="F64" s="194"/>
      <c r="G64" s="26"/>
      <c r="H64" s="26"/>
      <c r="I64" s="143"/>
      <c r="J64" s="45"/>
    </row>
    <row r="65" spans="1:13">
      <c r="A65" s="20">
        <f>SUM(B65:C65)</f>
        <v>1856.7</v>
      </c>
      <c r="B65" s="22">
        <v>0</v>
      </c>
      <c r="C65" s="24">
        <f>SUM(D65:U65)</f>
        <v>1856.7</v>
      </c>
      <c r="D65" s="28"/>
      <c r="E65" s="185">
        <v>500</v>
      </c>
      <c r="F65" s="185">
        <v>482</v>
      </c>
      <c r="G65" s="185">
        <v>482</v>
      </c>
      <c r="H65" s="185">
        <v>10</v>
      </c>
      <c r="I65" s="185">
        <v>382.7</v>
      </c>
    </row>
    <row r="66" spans="1:13">
      <c r="A66" s="21">
        <f>SUM(A61,A63,A65)</f>
        <v>3830</v>
      </c>
      <c r="B66" s="22">
        <f>SUM(B61,B63,B65)</f>
        <v>0</v>
      </c>
      <c r="C66" s="22">
        <f>SUM(C61,C63,C65)</f>
        <v>3830</v>
      </c>
      <c r="D66" s="167" t="s">
        <v>109</v>
      </c>
      <c r="E66" s="143"/>
      <c r="F66" s="195" t="s">
        <v>190</v>
      </c>
      <c r="G66" s="26"/>
      <c r="H66" s="26"/>
      <c r="I66" s="26"/>
    </row>
    <row r="67" spans="1:13">
      <c r="C67" s="173">
        <f>SUM(E67:M67)</f>
        <v>4322</v>
      </c>
      <c r="D67" s="178" t="s">
        <v>121</v>
      </c>
      <c r="E67" s="173">
        <v>986</v>
      </c>
      <c r="F67" s="173">
        <v>2368</v>
      </c>
      <c r="G67" s="173">
        <v>968</v>
      </c>
      <c r="H67" s="173"/>
      <c r="I67" s="173"/>
    </row>
    <row r="68" spans="1:13">
      <c r="A68" s="83" t="s">
        <v>32</v>
      </c>
      <c r="B68" s="78" t="s">
        <v>33</v>
      </c>
      <c r="C68" s="173">
        <f>SUM(E68:N68)</f>
        <v>0</v>
      </c>
      <c r="D68" s="178" t="s">
        <v>120</v>
      </c>
      <c r="E68" s="173"/>
      <c r="F68" s="173"/>
      <c r="G68" s="173"/>
      <c r="H68" s="173"/>
      <c r="I68" s="173"/>
    </row>
    <row r="69" spans="1:13">
      <c r="A69" s="83"/>
      <c r="B69" s="84">
        <v>42990</v>
      </c>
      <c r="C69" s="172">
        <f>SUM(E69:M69)</f>
        <v>0</v>
      </c>
      <c r="D69" s="14" t="s">
        <v>118</v>
      </c>
      <c r="E69" s="172"/>
      <c r="F69" s="172"/>
      <c r="G69" s="172"/>
      <c r="H69" s="172"/>
      <c r="I69" s="172"/>
    </row>
    <row r="70" spans="1:13">
      <c r="A70" s="83"/>
      <c r="B70" s="69"/>
      <c r="C70" s="172">
        <f>SUM(E70:M70)</f>
        <v>0</v>
      </c>
      <c r="D70" s="14" t="s">
        <v>135</v>
      </c>
      <c r="E70" s="172"/>
      <c r="F70" s="172"/>
      <c r="G70" s="172"/>
      <c r="H70" s="172"/>
      <c r="I70" s="172"/>
    </row>
    <row r="71" spans="1:13">
      <c r="A71" s="83"/>
      <c r="B71" s="69"/>
      <c r="C71" s="172">
        <f>SUM(E71:V71)</f>
        <v>1262</v>
      </c>
      <c r="D71" s="14" t="s">
        <v>178</v>
      </c>
      <c r="E71" s="172">
        <v>679</v>
      </c>
      <c r="F71" s="172">
        <v>583</v>
      </c>
      <c r="G71" s="172"/>
      <c r="H71" s="172"/>
      <c r="I71" s="172"/>
    </row>
    <row r="72" spans="1:13">
      <c r="A72" s="182" t="s">
        <v>129</v>
      </c>
      <c r="B72" s="173">
        <f>SUM(C67:C71)</f>
        <v>5584</v>
      </c>
      <c r="C72" s="172"/>
      <c r="D72" s="172"/>
      <c r="E72" s="172">
        <v>5094</v>
      </c>
      <c r="F72" s="172" t="s">
        <v>184</v>
      </c>
      <c r="G72" s="172"/>
      <c r="H72" s="172"/>
      <c r="I72" s="172"/>
    </row>
    <row r="73" spans="1:13" ht="115.5" customHeight="1">
      <c r="D73" s="180" t="s">
        <v>128</v>
      </c>
      <c r="E73" s="181">
        <v>4320</v>
      </c>
      <c r="H73" s="170"/>
      <c r="I73" s="171" t="s">
        <v>96</v>
      </c>
      <c r="J73" s="166" t="s">
        <v>97</v>
      </c>
      <c r="K73" s="166" t="s">
        <v>98</v>
      </c>
      <c r="L73" s="166" t="s">
        <v>99</v>
      </c>
      <c r="M73" s="165"/>
    </row>
    <row r="74" spans="1:13" s="142" customFormat="1"/>
    <row r="76" spans="1:13" ht="108">
      <c r="F76" s="162" t="s">
        <v>122</v>
      </c>
    </row>
    <row r="77" spans="1:13">
      <c r="C77"/>
    </row>
    <row r="78" spans="1:13">
      <c r="B78" s="188" t="s">
        <v>147</v>
      </c>
      <c r="C78" s="188" t="s">
        <v>148</v>
      </c>
      <c r="D78" s="188" t="s">
        <v>149</v>
      </c>
    </row>
    <row r="79" spans="1:13">
      <c r="A79" s="21" t="s">
        <v>51</v>
      </c>
      <c r="B79" s="21" t="s">
        <v>52</v>
      </c>
      <c r="C79" s="12" t="s">
        <v>64</v>
      </c>
      <c r="D79" s="152" t="s">
        <v>53</v>
      </c>
    </row>
    <row r="80" spans="1:13">
      <c r="A80" s="12"/>
      <c r="B80" s="21" t="s">
        <v>54</v>
      </c>
      <c r="C80" s="12"/>
      <c r="D80" s="152" t="s">
        <v>55</v>
      </c>
      <c r="G80" s="88"/>
      <c r="H80" s="88"/>
    </row>
    <row r="81" spans="1:7">
      <c r="A81" s="12"/>
      <c r="B81" s="21" t="s">
        <v>56</v>
      </c>
      <c r="C81" s="12"/>
      <c r="D81" s="152" t="s">
        <v>57</v>
      </c>
    </row>
    <row r="83" spans="1:7">
      <c r="D83" s="45" t="s">
        <v>100</v>
      </c>
      <c r="E83" s="45" t="s">
        <v>101</v>
      </c>
      <c r="F83" s="45" t="s">
        <v>102</v>
      </c>
      <c r="G83" s="45" t="s">
        <v>103</v>
      </c>
    </row>
    <row r="84" spans="1:7">
      <c r="D84" s="1" t="s">
        <v>80</v>
      </c>
      <c r="E84" s="1" t="s">
        <v>81</v>
      </c>
    </row>
    <row r="85" spans="1:7">
      <c r="D85" s="1" t="s">
        <v>82</v>
      </c>
      <c r="E85" s="1" t="s">
        <v>83</v>
      </c>
    </row>
    <row r="86" spans="1:7">
      <c r="D86" s="1" t="s">
        <v>84</v>
      </c>
      <c r="E86" s="1" t="s">
        <v>83</v>
      </c>
    </row>
    <row r="87" spans="1:7">
      <c r="D87" s="1" t="s">
        <v>85</v>
      </c>
      <c r="E87" s="1" t="s">
        <v>86</v>
      </c>
    </row>
    <row r="88" spans="1:7">
      <c r="D88" s="1" t="s">
        <v>175</v>
      </c>
      <c r="E88" s="1" t="s">
        <v>176</v>
      </c>
    </row>
    <row r="89" spans="1:7">
      <c r="D89" s="1" t="s">
        <v>180</v>
      </c>
      <c r="E89" s="1" t="s">
        <v>181</v>
      </c>
      <c r="F89" s="1" t="s">
        <v>182</v>
      </c>
    </row>
    <row r="92" spans="1:7">
      <c r="A92" s="1" t="s">
        <v>116</v>
      </c>
      <c r="B92" s="1" t="s">
        <v>117</v>
      </c>
    </row>
    <row r="93" spans="1:7">
      <c r="A93" s="1" t="s">
        <v>115</v>
      </c>
      <c r="B93" s="1">
        <v>20080601</v>
      </c>
      <c r="C93" s="1">
        <v>20180208</v>
      </c>
      <c r="D93" s="1">
        <v>20190224</v>
      </c>
    </row>
    <row r="96" spans="1:7">
      <c r="A96" s="1" t="s">
        <v>134</v>
      </c>
    </row>
    <row r="116" spans="3:6">
      <c r="C116" s="1" t="s">
        <v>142</v>
      </c>
      <c r="D116" s="1">
        <v>5</v>
      </c>
      <c r="E116" s="1">
        <v>25</v>
      </c>
      <c r="F116" s="1">
        <v>25000</v>
      </c>
    </row>
    <row r="117" spans="3:6">
      <c r="C117" s="1" t="s">
        <v>140</v>
      </c>
      <c r="D117" s="1">
        <v>5</v>
      </c>
      <c r="E117" s="1">
        <v>24</v>
      </c>
      <c r="F117" s="1">
        <v>17000</v>
      </c>
    </row>
    <row r="118" spans="3:6">
      <c r="C118" s="1" t="s">
        <v>141</v>
      </c>
      <c r="D118" s="1">
        <v>5</v>
      </c>
      <c r="E118" s="1">
        <v>25</v>
      </c>
      <c r="F118" s="1">
        <v>31000</v>
      </c>
    </row>
    <row r="119" spans="3:6">
      <c r="C119" s="1" t="s">
        <v>146</v>
      </c>
      <c r="D119" s="1">
        <v>5</v>
      </c>
    </row>
    <row r="123" spans="3:6">
      <c r="C123" s="1" t="s">
        <v>143</v>
      </c>
      <c r="D123" s="1">
        <v>21</v>
      </c>
    </row>
    <row r="124" spans="3:6">
      <c r="C124" s="1" t="s">
        <v>144</v>
      </c>
      <c r="D124" s="1">
        <v>20</v>
      </c>
    </row>
    <row r="125" spans="3:6">
      <c r="C125" s="1" t="s">
        <v>145</v>
      </c>
      <c r="D125" s="1">
        <v>21</v>
      </c>
    </row>
  </sheetData>
  <phoneticPr fontId="8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17</vt:i4>
      </vt:variant>
    </vt:vector>
  </HeadingPairs>
  <TitlesOfParts>
    <vt:vector size="17" baseType="lpstr">
      <vt:lpstr>804</vt:lpstr>
      <vt:lpstr>802</vt:lpstr>
      <vt:lpstr>801</vt:lpstr>
      <vt:lpstr>729</vt:lpstr>
      <vt:lpstr>728</vt:lpstr>
      <vt:lpstr>726</vt:lpstr>
      <vt:lpstr>725</vt:lpstr>
      <vt:lpstr>723</vt:lpstr>
      <vt:lpstr>当前</vt:lpstr>
      <vt:lpstr>空</vt:lpstr>
      <vt:lpstr>商家码</vt:lpstr>
      <vt:lpstr>Sheet2</vt:lpstr>
      <vt:lpstr>Sheet3</vt:lpstr>
      <vt:lpstr>当前630</vt:lpstr>
      <vt:lpstr>20190705</vt:lpstr>
      <vt:lpstr>20190624</vt:lpstr>
      <vt:lpstr>20190710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2019-08-06T06:42:04Z</dcterms:modified>
</cp:coreProperties>
</file>